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1550" activeTab="0"/>
  </bookViews>
  <sheets>
    <sheet name="Sudijske naknade" sheetId="1" r:id="rId1"/>
    <sheet name="Lige CS" sheetId="2" r:id="rId2"/>
  </sheets>
  <definedNames>
    <definedName name="_xlnm.Print_Area" localSheetId="0">'Sudijske naknade'!$A$1:$S$52</definedName>
  </definedNames>
  <calcPr fullCalcOnLoad="1"/>
</workbook>
</file>

<file path=xl/comments1.xml><?xml version="1.0" encoding="utf-8"?>
<comments xmlns="http://schemas.openxmlformats.org/spreadsheetml/2006/main">
  <authors>
    <author>Arzensek</author>
  </authors>
  <commentList>
    <comment ref="C7" authorId="0">
      <text>
        <r>
          <rPr>
            <sz val="8"/>
            <rFont val="Tahoma"/>
            <family val="0"/>
          </rPr>
          <t>Cena sojenja je enaka za posamična in ekipna tekmovanja, tekmovanja po švicarskem ali krožnem (bergerjevem) sistemu, izjema je dvoboj dveh ekip (gostovanje) in ševeninški dvoboj, kjer je cena sojenja 30 EUR.</t>
        </r>
      </text>
    </comment>
    <comment ref="D10" authorId="0">
      <text>
        <r>
          <rPr>
            <sz val="8"/>
            <rFont val="Tahoma"/>
            <family val="2"/>
          </rPr>
          <t>seansa - dolžina seanse se pri turnirjih z dodatnim časom na potezo izračuna kot celotni skupni čas in dodatni čas za 60 potez pri turnirjih z manj kot 50 igralci, če pa je igralcev 50 ali več pa se izračun naredi za 80 potez.</t>
        </r>
      </text>
    </comment>
    <comment ref="D25" authorId="0">
      <text>
        <r>
          <rPr>
            <sz val="8"/>
            <rFont val="Tahoma"/>
            <family val="2"/>
          </rPr>
          <t>seansa - dolžina seanse se pri turnirjih z dodatnim časom na potezo izračuna kot celotni skupni čas in dodatni čas za 60 potez pri turnirjih z manj kot 50 igralci, če pa je igralcev 50 ali več pa se izračun naredi za 80 potez.</t>
        </r>
      </text>
    </comment>
    <comment ref="C10" authorId="0">
      <text>
        <r>
          <rPr>
            <b/>
            <sz val="8"/>
            <rFont val="Tahoma"/>
            <family val="2"/>
          </rPr>
          <t>Glej tudi rubriko za izračun seanse!!!</t>
        </r>
        <r>
          <rPr>
            <sz val="8"/>
            <rFont val="Tahoma"/>
            <family val="2"/>
          </rPr>
          <t xml:space="preserve">
5 min = 0,083 ure
10 min = 0,167 ure
15 min = 0,25 ure
20 min = 0,333 ure
30 min = 0,5 ure
40 min = 0,667 ure
50 min = 0,833 ure</t>
        </r>
      </text>
    </comment>
    <comment ref="C42" authorId="0">
      <text>
        <r>
          <rPr>
            <sz val="8"/>
            <rFont val="Tahoma"/>
            <family val="2"/>
          </rPr>
          <t>Všteti so turnirji, ki imajo čas na igralca manjši kot 7,5 minute!</t>
        </r>
      </text>
    </comment>
    <comment ref="D40" authorId="0">
      <text>
        <r>
          <rPr>
            <sz val="8"/>
            <rFont val="Tahoma"/>
            <family val="2"/>
          </rPr>
          <t>Pri turnirjih z dodatnim časom enostavno seštej obe vrednosti (npr. 3 minute + 2 sekundi na potezi --&gt; vpiši 5)</t>
        </r>
      </text>
    </comment>
    <comment ref="K18" authorId="0">
      <text>
        <r>
          <rPr>
            <sz val="8"/>
            <rFont val="Tahoma"/>
            <family val="0"/>
          </rPr>
          <t>Vnos igralcev v turnirski program (npr. svicar) in vodenje turnirja (pari, rezultati)</t>
        </r>
      </text>
    </comment>
    <comment ref="K22" authorId="0">
      <text>
        <r>
          <rPr>
            <sz val="8"/>
            <rFont val="Tahoma"/>
            <family val="2"/>
          </rPr>
          <t>Poraba papirja, tiskarske barve in ocenjena amortizacija tiskalnika in računalnika.</t>
        </r>
      </text>
    </comment>
    <comment ref="Q14" authorId="0">
      <text>
        <r>
          <rPr>
            <sz val="8"/>
            <rFont val="Tahoma"/>
            <family val="2"/>
          </rPr>
          <t>Obojestranski kilometri!!</t>
        </r>
      </text>
    </comment>
    <comment ref="R38" authorId="0">
      <text>
        <r>
          <rPr>
            <b/>
            <sz val="8"/>
            <rFont val="Tahoma"/>
            <family val="0"/>
          </rPr>
          <t>V URAH !!</t>
        </r>
      </text>
    </comment>
    <comment ref="C25" authorId="0">
      <text>
        <r>
          <rPr>
            <b/>
            <sz val="8"/>
            <rFont val="Tahoma"/>
            <family val="2"/>
          </rPr>
          <t>Glej tudi rubriko za izračun seanse!!!</t>
        </r>
        <r>
          <rPr>
            <sz val="8"/>
            <rFont val="Tahoma"/>
            <family val="2"/>
          </rPr>
          <t xml:space="preserve">
5 min = 0,083 ure
10 min = 0,167 ure
15 min = 0,25 ure
20 min = 0,333 ure
30 min = 0,5 ure
40 min = 0,667 ure
50 min = 0,833 ure</t>
        </r>
      </text>
    </comment>
    <comment ref="C40" authorId="0">
      <text>
        <r>
          <rPr>
            <b/>
            <sz val="8"/>
            <rFont val="Tahoma"/>
            <family val="2"/>
          </rPr>
          <t>Glej tudi rubriko za izračun seanse!!!</t>
        </r>
        <r>
          <rPr>
            <sz val="8"/>
            <rFont val="Tahoma"/>
            <family val="2"/>
          </rPr>
          <t xml:space="preserve">
5 min = 0,083 ure
10 min = 0,167 ure
15 min = 0,25 ure
20 min = 0,333 ure
30 min = 0,5 ure
40 min = 0,667 ure
50 min = 0,833 ure</t>
        </r>
      </text>
    </comment>
  </commentList>
</comments>
</file>

<file path=xl/sharedStrings.xml><?xml version="1.0" encoding="utf-8"?>
<sst xmlns="http://schemas.openxmlformats.org/spreadsheetml/2006/main" count="300" uniqueCount="96">
  <si>
    <t>Honorar</t>
  </si>
  <si>
    <t>IA</t>
  </si>
  <si>
    <t>FA</t>
  </si>
  <si>
    <t>DS</t>
  </si>
  <si>
    <t>S</t>
  </si>
  <si>
    <t>k</t>
  </si>
  <si>
    <t>Vrednost:</t>
  </si>
  <si>
    <t>Kilometri</t>
  </si>
  <si>
    <t>Tempo igranja</t>
  </si>
  <si>
    <t>Seansa je</t>
  </si>
  <si>
    <t>2 perioda</t>
  </si>
  <si>
    <t>3 perioda</t>
  </si>
  <si>
    <t>1 perioda</t>
  </si>
  <si>
    <t>Menjati samo CRVENO označene vrednosti!!</t>
  </si>
  <si>
    <t>Turniri sa tempom igre 2 sata po igraču i više</t>
  </si>
  <si>
    <t>Broj kola:</t>
  </si>
  <si>
    <t>Dužina seanse:</t>
  </si>
  <si>
    <t>Vrednost za puni sat:</t>
  </si>
  <si>
    <t>glavni sudija</t>
  </si>
  <si>
    <t>zamenik</t>
  </si>
  <si>
    <t>pomoćnik</t>
  </si>
  <si>
    <t>* broj obračunskih sati izračunat po formuli</t>
  </si>
  <si>
    <t>medjunarodni sudija</t>
  </si>
  <si>
    <t>sudija FIDE</t>
  </si>
  <si>
    <t>nacionalni sudija</t>
  </si>
  <si>
    <t>stažista</t>
  </si>
  <si>
    <t>sudije bez licence</t>
  </si>
  <si>
    <t>NA</t>
  </si>
  <si>
    <t>St</t>
  </si>
  <si>
    <t>Rapid turniri</t>
  </si>
  <si>
    <t>Brzopotezni turniri</t>
  </si>
  <si>
    <t>Vreme po igraču (min)</t>
  </si>
  <si>
    <t>= predviđeno vreme trajanja turnira u satima</t>
  </si>
  <si>
    <t>Ekipni meč sa putovanjem</t>
  </si>
  <si>
    <t>cena suđenja</t>
  </si>
  <si>
    <t>Kilometraža, smeštaj i dnevnice</t>
  </si>
  <si>
    <t>Sudiji pripadaju troškovi prevoza po formuli</t>
  </si>
  <si>
    <t>Iznos</t>
  </si>
  <si>
    <t>Rastojanje u km x 0,10 Eu</t>
  </si>
  <si>
    <t>Za višednevne turnire ŠSCS obezbeđuje sudiji pun pansion u 1/1 sobi.</t>
  </si>
  <si>
    <t>Ako turnir traje više od 8 sati sudiji se isplaćuje pola</t>
  </si>
  <si>
    <t>dnevnice ako nema obezbeđen obrok od organitatora</t>
  </si>
  <si>
    <t>ZA POMOĆ postavi miša na crveni trougao!!</t>
  </si>
  <si>
    <r>
      <t>Obrada podataka</t>
    </r>
    <r>
      <rPr>
        <sz val="10"/>
        <rFont val="Arial CE"/>
        <family val="0"/>
      </rPr>
      <t xml:space="preserve"> za operatera na računaru</t>
    </r>
  </si>
  <si>
    <r>
      <t xml:space="preserve">po formuli: </t>
    </r>
    <r>
      <rPr>
        <b/>
        <sz val="12"/>
        <color indexed="12"/>
        <rFont val="Arial CE"/>
        <family val="0"/>
      </rPr>
      <t>broj igrača x 0,25 EUR.</t>
    </r>
  </si>
  <si>
    <t>Sudijske naknade</t>
  </si>
  <si>
    <t>do 50 igrača</t>
  </si>
  <si>
    <t>od 50 do 100 igrača</t>
  </si>
  <si>
    <t>preko 100 igrača</t>
  </si>
  <si>
    <t>PLAVO OZNAČENE VREDNOSTI SU MINIMALNI BRUTO SUDIJSKI HONORARI!!</t>
  </si>
  <si>
    <r>
      <t xml:space="preserve">Unos partija </t>
    </r>
    <r>
      <rPr>
        <sz val="10"/>
        <rFont val="Arial CE"/>
        <family val="0"/>
      </rPr>
      <t>se obračunava po formuli:</t>
    </r>
  </si>
  <si>
    <t>Materijalni troškovi za uobičajene sudijske delatnosti</t>
  </si>
  <si>
    <t>dodatak po potezu u sekundama</t>
  </si>
  <si>
    <t>DODACI:</t>
  </si>
  <si>
    <t>Broj igrača</t>
  </si>
  <si>
    <t>Br. Partija</t>
  </si>
  <si>
    <r>
      <t xml:space="preserve">Prenos partija </t>
    </r>
    <r>
      <rPr>
        <sz val="10"/>
        <rFont val="Arial CE"/>
        <family val="0"/>
      </rPr>
      <t>se obračunava po formuli:</t>
    </r>
  </si>
  <si>
    <t>broj partija x 0,40 EUR.</t>
  </si>
  <si>
    <t>&lt;-- sve u minutima!!</t>
  </si>
  <si>
    <t>Proračun trajanja seanse</t>
  </si>
  <si>
    <t>Primer - tempo 90 minuta za 40 poteza +  30 do kraja + 30 sekundi za svaki potez</t>
  </si>
  <si>
    <r>
      <rPr>
        <sz val="10"/>
        <rFont val="Calibri"/>
        <family val="2"/>
      </rPr>
      <t>←</t>
    </r>
    <r>
      <rPr>
        <sz val="9"/>
        <rFont val="Arial CE"/>
        <family val="0"/>
      </rPr>
      <t xml:space="preserve"> u minutima</t>
    </r>
  </si>
  <si>
    <t>I Liga CS</t>
  </si>
  <si>
    <t>Sudija</t>
  </si>
  <si>
    <t>Materijalni troškovi</t>
  </si>
  <si>
    <t>Računar</t>
  </si>
  <si>
    <t>Prenos</t>
  </si>
  <si>
    <t>Unos partija</t>
  </si>
  <si>
    <t>Put (200 km)</t>
  </si>
  <si>
    <t>Rang</t>
  </si>
  <si>
    <t>glavni</t>
  </si>
  <si>
    <t>pomoćni</t>
  </si>
  <si>
    <t>Svega</t>
  </si>
  <si>
    <t>broj partija x 0,25 EUR.</t>
  </si>
  <si>
    <t>Ukupno:</t>
  </si>
  <si>
    <t xml:space="preserve"> </t>
  </si>
  <si>
    <t>II Liga CS grupa ZAPAD</t>
  </si>
  <si>
    <t>Put (100 km)</t>
  </si>
  <si>
    <t>A. Prvi deo: 5 kola</t>
  </si>
  <si>
    <t>B. Drugi deo: 6 kola</t>
  </si>
  <si>
    <t>Put (150 km)</t>
  </si>
  <si>
    <t>II Liga CS grupa ZAPAD ukupno:</t>
  </si>
  <si>
    <t>II Liga CS grupa ISTOK</t>
  </si>
  <si>
    <t>II Liga CS grupa ISTOK ukupno:</t>
  </si>
  <si>
    <t>Liga CS ISTOK</t>
  </si>
  <si>
    <t>A. Prvi deo putovanje 5 kola</t>
  </si>
  <si>
    <t>30 mečeva x 30 Eu</t>
  </si>
  <si>
    <t>Liga CS ZAPAD</t>
  </si>
  <si>
    <t>Liga CS SEVER</t>
  </si>
  <si>
    <t>Liga CS JUG</t>
  </si>
  <si>
    <t>Ukupno troškovi seniorskih liga CS</t>
  </si>
  <si>
    <t>UKUPNO:</t>
  </si>
  <si>
    <t>Predlog sudijske takse za klubove CS</t>
  </si>
  <si>
    <t>klubovi I Lige CS</t>
  </si>
  <si>
    <t xml:space="preserve">klubovi Liga CS </t>
  </si>
  <si>
    <t xml:space="preserve">klubovi II Liga CS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</si>
</sst>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dd/mm/yyyy"/>
    <numFmt numFmtId="181" formatCode="_-* #,##0.00\ [$€-1]_-;\-* #,##0.00\ [$€-1]_-;_-* &quot;-&quot;??\ [$€-1]_-;_-@_-"/>
    <numFmt numFmtId="182" formatCode="#,##0.00_ ;\-#,##0.00\ "/>
    <numFmt numFmtId="183" formatCode="#,##0_ ;\-#,##0\ "/>
    <numFmt numFmtId="184" formatCode="0.000"/>
    <numFmt numFmtId="185" formatCode="_-[$€-1809]* #,##0.00_-;\-[$€-1809]* #,##0.00_-;_-[$€-1809]* &quot;-&quot;??_-;_-@_-"/>
    <numFmt numFmtId="186" formatCode="_-* #,##0.00\ [$€-424]_-;\-* #,##0.00\ [$€-424]_-;_-* &quot;-&quot;??\ [$€-424]_-;_-@_-"/>
    <numFmt numFmtId="187" formatCode="[$-241A]d\.\ mmmm\ yyyy\."/>
    <numFmt numFmtId="188" formatCode="_-* #,##0.00\ [$€-2C1A]_-;\-* #,##0.00\ [$€-2C1A]_-;_-* &quot;-&quot;??\ [$€-2C1A]_-;_-@_-"/>
    <numFmt numFmtId="189" formatCode="_-* #,##0.00\ [$RSD-241A]_-;\-* #,##0.00\ [$RSD-241A]_-;_-* &quot;-&quot;??\ [$RSD-241A]_-;_-@_-"/>
  </numFmts>
  <fonts count="69">
    <font>
      <sz val="10"/>
      <name val="Arial CE"/>
      <family val="0"/>
    </font>
    <font>
      <b/>
      <sz val="10"/>
      <name val="Arial CE"/>
      <family val="2"/>
    </font>
    <font>
      <b/>
      <sz val="18"/>
      <name val="Arial CE"/>
      <family val="2"/>
    </font>
    <font>
      <sz val="10"/>
      <color indexed="10"/>
      <name val="Arial CE"/>
      <family val="0"/>
    </font>
    <font>
      <b/>
      <sz val="12"/>
      <name val="Arial CE"/>
      <family val="2"/>
    </font>
    <font>
      <b/>
      <sz val="12"/>
      <color indexed="10"/>
      <name val="Arial CE"/>
      <family val="2"/>
    </font>
    <font>
      <b/>
      <sz val="12"/>
      <color indexed="12"/>
      <name val="Arial CE"/>
      <family val="2"/>
    </font>
    <font>
      <sz val="8"/>
      <name val="Tahoma"/>
      <family val="0"/>
    </font>
    <font>
      <b/>
      <sz val="16"/>
      <name val="Arial CE"/>
      <family val="0"/>
    </font>
    <font>
      <sz val="12"/>
      <name val="Arial CE"/>
      <family val="0"/>
    </font>
    <font>
      <b/>
      <sz val="8"/>
      <name val="Tahoma"/>
      <family val="2"/>
    </font>
    <font>
      <sz val="10"/>
      <name val="Calibri"/>
      <family val="2"/>
    </font>
    <font>
      <sz val="9"/>
      <name val="Arial CE"/>
      <family val="0"/>
    </font>
    <font>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62"/>
      <name val="Arial CE"/>
      <family val="0"/>
    </font>
    <font>
      <b/>
      <sz val="12"/>
      <color indexed="53"/>
      <name val="Arial"/>
      <family val="2"/>
    </font>
    <font>
      <b/>
      <sz val="14"/>
      <color indexed="53"/>
      <name val="Arial"/>
      <family val="2"/>
    </font>
    <font>
      <b/>
      <sz val="12"/>
      <color indexed="60"/>
      <name val="Arial"/>
      <family val="2"/>
    </font>
    <font>
      <b/>
      <sz val="14"/>
      <color indexed="60"/>
      <name val="Arial"/>
      <family val="2"/>
    </font>
    <font>
      <b/>
      <sz val="14"/>
      <color indexed="60"/>
      <name val="Arial CE"/>
      <family val="0"/>
    </font>
    <font>
      <b/>
      <sz val="12"/>
      <color indexed="60"/>
      <name val="Arial CE"/>
      <family val="0"/>
    </font>
    <font>
      <sz val="12"/>
      <color indexed="60"/>
      <name val="Arial"/>
      <family val="2"/>
    </font>
    <font>
      <sz val="12"/>
      <color indexed="60"/>
      <name val="Arial 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FF0000"/>
      <name val="Arial CE"/>
      <family val="0"/>
    </font>
    <font>
      <b/>
      <sz val="12"/>
      <color theme="4" tint="-0.4999699890613556"/>
      <name val="Arial CE"/>
      <family val="0"/>
    </font>
    <font>
      <b/>
      <sz val="12"/>
      <color theme="5" tint="-0.24997000396251678"/>
      <name val="Arial"/>
      <family val="2"/>
    </font>
    <font>
      <b/>
      <sz val="14"/>
      <color theme="5" tint="-0.24997000396251678"/>
      <name val="Arial"/>
      <family val="2"/>
    </font>
    <font>
      <b/>
      <sz val="12"/>
      <color rgb="FFC00000"/>
      <name val="Arial"/>
      <family val="2"/>
    </font>
    <font>
      <b/>
      <sz val="14"/>
      <color rgb="FFC00000"/>
      <name val="Arial"/>
      <family val="2"/>
    </font>
    <font>
      <b/>
      <sz val="14"/>
      <color rgb="FFC00000"/>
      <name val="Arial CE"/>
      <family val="0"/>
    </font>
    <font>
      <b/>
      <sz val="12"/>
      <color rgb="FFC00000"/>
      <name val="Arial CE"/>
      <family val="0"/>
    </font>
    <font>
      <sz val="12"/>
      <color rgb="FFC00000"/>
      <name val="Arial"/>
      <family val="2"/>
    </font>
    <font>
      <sz val="12"/>
      <color rgb="FFC00000"/>
      <name val="Arial CE"/>
      <family val="0"/>
    </font>
    <font>
      <b/>
      <sz val="8"/>
      <name val="Arial CE"/>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5">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181" fontId="0" fillId="0" borderId="0" xfId="44" applyNumberFormat="1" applyFont="1" applyAlignment="1">
      <alignment horizontal="center"/>
    </xf>
    <xf numFmtId="0" fontId="0" fillId="0" borderId="0" xfId="0" applyAlignment="1">
      <alignment horizontal="right"/>
    </xf>
    <xf numFmtId="0" fontId="0" fillId="0" borderId="10" xfId="0" applyBorder="1" applyAlignment="1">
      <alignment/>
    </xf>
    <xf numFmtId="181" fontId="0" fillId="0" borderId="10" xfId="44" applyNumberFormat="1" applyFont="1" applyBorder="1" applyAlignment="1">
      <alignment horizontal="center"/>
    </xf>
    <xf numFmtId="0" fontId="0" fillId="0" borderId="10" xfId="0" applyBorder="1" applyAlignment="1">
      <alignment horizontal="right"/>
    </xf>
    <xf numFmtId="0" fontId="0" fillId="0" borderId="0" xfId="0" applyBorder="1" applyAlignment="1">
      <alignment/>
    </xf>
    <xf numFmtId="181" fontId="0" fillId="0" borderId="0" xfId="44" applyNumberFormat="1" applyFont="1" applyBorder="1" applyAlignment="1">
      <alignment horizontal="center"/>
    </xf>
    <xf numFmtId="0" fontId="0" fillId="0" borderId="0" xfId="0" applyBorder="1" applyAlignment="1">
      <alignment horizontal="right"/>
    </xf>
    <xf numFmtId="0" fontId="0" fillId="0" borderId="11" xfId="0" applyBorder="1" applyAlignment="1">
      <alignment/>
    </xf>
    <xf numFmtId="0" fontId="0" fillId="0" borderId="12" xfId="0" applyBorder="1" applyAlignment="1">
      <alignment/>
    </xf>
    <xf numFmtId="181" fontId="0" fillId="0" borderId="12" xfId="44" applyNumberFormat="1" applyFont="1" applyBorder="1" applyAlignment="1">
      <alignment horizontal="center"/>
    </xf>
    <xf numFmtId="0" fontId="0" fillId="0" borderId="12" xfId="0" applyBorder="1" applyAlignment="1">
      <alignment horizontal="right"/>
    </xf>
    <xf numFmtId="0" fontId="0" fillId="0" borderId="13" xfId="0" applyBorder="1" applyAlignment="1">
      <alignment/>
    </xf>
    <xf numFmtId="0" fontId="0" fillId="0" borderId="14" xfId="0" applyBorder="1" applyAlignment="1">
      <alignment/>
    </xf>
    <xf numFmtId="0" fontId="1" fillId="0" borderId="0" xfId="0" applyFont="1" applyBorder="1" applyAlignment="1">
      <alignment/>
    </xf>
    <xf numFmtId="0" fontId="0" fillId="0" borderId="0" xfId="0" applyBorder="1" applyAlignment="1">
      <alignment horizontal="center"/>
    </xf>
    <xf numFmtId="0" fontId="0" fillId="0" borderId="15" xfId="0" applyBorder="1" applyAlignment="1">
      <alignment/>
    </xf>
    <xf numFmtId="0" fontId="5"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center"/>
    </xf>
    <xf numFmtId="0" fontId="0" fillId="0" borderId="0" xfId="0" applyBorder="1" applyAlignment="1" quotePrefix="1">
      <alignment/>
    </xf>
    <xf numFmtId="181" fontId="0" fillId="0" borderId="0" xfId="44" applyNumberFormat="1" applyFont="1" applyBorder="1" applyAlignment="1">
      <alignment horizontal="left" indent="4"/>
    </xf>
    <xf numFmtId="0" fontId="1" fillId="0" borderId="0" xfId="0" applyFont="1" applyBorder="1" applyAlignment="1">
      <alignment/>
    </xf>
    <xf numFmtId="182" fontId="0" fillId="0" borderId="0" xfId="44" applyNumberFormat="1" applyFont="1" applyBorder="1" applyAlignment="1">
      <alignment horizontal="center"/>
    </xf>
    <xf numFmtId="181" fontId="6" fillId="0" borderId="0" xfId="0" applyNumberFormat="1" applyFont="1" applyBorder="1" applyAlignment="1">
      <alignment horizontal="right"/>
    </xf>
    <xf numFmtId="0" fontId="0" fillId="0" borderId="16" xfId="0" applyBorder="1" applyAlignment="1">
      <alignment/>
    </xf>
    <xf numFmtId="0" fontId="0" fillId="0" borderId="17" xfId="0" applyBorder="1" applyAlignment="1">
      <alignment/>
    </xf>
    <xf numFmtId="183" fontId="0" fillId="0" borderId="0" xfId="44" applyNumberFormat="1" applyFont="1" applyBorder="1" applyAlignment="1">
      <alignment horizontal="center"/>
    </xf>
    <xf numFmtId="0" fontId="8" fillId="0" borderId="0" xfId="0" applyFont="1" applyAlignment="1">
      <alignment/>
    </xf>
    <xf numFmtId="0" fontId="9" fillId="0" borderId="0" xfId="0" applyFont="1" applyAlignment="1">
      <alignment/>
    </xf>
    <xf numFmtId="0" fontId="4" fillId="0" borderId="0" xfId="0" applyFont="1" applyFill="1" applyBorder="1" applyAlignment="1">
      <alignment horizontal="left"/>
    </xf>
    <xf numFmtId="0" fontId="4" fillId="0" borderId="0" xfId="0" applyFont="1" applyAlignment="1">
      <alignment/>
    </xf>
    <xf numFmtId="0" fontId="6" fillId="0" borderId="0" xfId="0" applyFont="1" applyAlignment="1">
      <alignment/>
    </xf>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5" fillId="0" borderId="16" xfId="0" applyFont="1" applyBorder="1" applyAlignment="1">
      <alignment horizontal="center"/>
    </xf>
    <xf numFmtId="181" fontId="6" fillId="0" borderId="17" xfId="0" applyNumberFormat="1" applyFont="1" applyBorder="1" applyAlignment="1">
      <alignment horizontal="right"/>
    </xf>
    <xf numFmtId="181" fontId="6" fillId="0" borderId="18" xfId="0" applyNumberFormat="1" applyFont="1" applyBorder="1" applyAlignment="1">
      <alignment horizontal="right"/>
    </xf>
    <xf numFmtId="181" fontId="6" fillId="0" borderId="19" xfId="0" applyNumberFormat="1" applyFont="1" applyBorder="1" applyAlignment="1">
      <alignment horizontal="right"/>
    </xf>
    <xf numFmtId="181" fontId="6" fillId="0" borderId="20" xfId="0" applyNumberFormat="1" applyFont="1" applyBorder="1" applyAlignment="1">
      <alignment horizontal="right"/>
    </xf>
    <xf numFmtId="181" fontId="6" fillId="0" borderId="21" xfId="0" applyNumberFormat="1" applyFont="1" applyBorder="1" applyAlignment="1">
      <alignment horizontal="right"/>
    </xf>
    <xf numFmtId="0" fontId="4" fillId="0" borderId="18" xfId="0" applyFont="1" applyBorder="1" applyAlignment="1">
      <alignment horizontal="center"/>
    </xf>
    <xf numFmtId="0" fontId="0" fillId="0" borderId="0" xfId="0" applyAlignment="1">
      <alignment horizontal="left"/>
    </xf>
    <xf numFmtId="0" fontId="5" fillId="0" borderId="0" xfId="0" applyFont="1" applyAlignment="1">
      <alignment horizontal="center"/>
    </xf>
    <xf numFmtId="184" fontId="6" fillId="0" borderId="20" xfId="0" applyNumberFormat="1" applyFont="1" applyBorder="1" applyAlignment="1">
      <alignment horizontal="center"/>
    </xf>
    <xf numFmtId="0" fontId="0" fillId="0" borderId="22" xfId="0" applyBorder="1" applyAlignment="1">
      <alignment/>
    </xf>
    <xf numFmtId="181" fontId="0" fillId="0" borderId="22" xfId="44" applyNumberFormat="1" applyFont="1" applyBorder="1" applyAlignment="1">
      <alignment horizontal="center"/>
    </xf>
    <xf numFmtId="182" fontId="0" fillId="0" borderId="22" xfId="44" applyNumberFormat="1" applyFont="1" applyBorder="1" applyAlignment="1">
      <alignment horizontal="center"/>
    </xf>
    <xf numFmtId="181" fontId="6" fillId="0" borderId="22" xfId="0" applyNumberFormat="1" applyFont="1" applyBorder="1" applyAlignment="1">
      <alignment horizontal="right"/>
    </xf>
    <xf numFmtId="0" fontId="0" fillId="0" borderId="0" xfId="0" applyFont="1" applyAlignment="1">
      <alignment/>
    </xf>
    <xf numFmtId="0" fontId="58" fillId="0" borderId="0" xfId="0" applyFont="1" applyAlignment="1">
      <alignment horizontal="center"/>
    </xf>
    <xf numFmtId="0" fontId="59" fillId="0" borderId="21" xfId="0" applyFont="1" applyBorder="1" applyAlignment="1">
      <alignment horizontal="center"/>
    </xf>
    <xf numFmtId="0" fontId="13" fillId="0" borderId="0" xfId="0" applyFont="1" applyAlignment="1">
      <alignment/>
    </xf>
    <xf numFmtId="0" fontId="60" fillId="0" borderId="0" xfId="0" applyFont="1" applyAlignment="1">
      <alignment/>
    </xf>
    <xf numFmtId="0" fontId="14" fillId="0" borderId="23" xfId="0" applyFont="1" applyBorder="1" applyAlignment="1">
      <alignment/>
    </xf>
    <xf numFmtId="0" fontId="61" fillId="0" borderId="0" xfId="0" applyFont="1" applyAlignment="1">
      <alignment/>
    </xf>
    <xf numFmtId="181" fontId="13" fillId="0" borderId="0" xfId="0" applyNumberFormat="1" applyFont="1" applyAlignment="1">
      <alignment/>
    </xf>
    <xf numFmtId="186" fontId="13" fillId="0" borderId="0" xfId="0" applyNumberFormat="1" applyFont="1" applyAlignment="1">
      <alignment/>
    </xf>
    <xf numFmtId="181" fontId="9" fillId="0" borderId="0" xfId="0" applyNumberFormat="1" applyFont="1" applyBorder="1" applyAlignment="1">
      <alignment horizontal="right"/>
    </xf>
    <xf numFmtId="186" fontId="62" fillId="0" borderId="21" xfId="0" applyNumberFormat="1" applyFont="1" applyBorder="1" applyAlignment="1">
      <alignment/>
    </xf>
    <xf numFmtId="0" fontId="62" fillId="0" borderId="0" xfId="0" applyFont="1" applyAlignment="1">
      <alignment/>
    </xf>
    <xf numFmtId="186" fontId="62" fillId="0" borderId="0" xfId="0" applyNumberFormat="1" applyFont="1" applyAlignment="1">
      <alignment/>
    </xf>
    <xf numFmtId="0" fontId="63" fillId="0" borderId="0" xfId="0" applyFont="1" applyAlignment="1">
      <alignment/>
    </xf>
    <xf numFmtId="188" fontId="13" fillId="0" borderId="0" xfId="0" applyNumberFormat="1" applyFont="1" applyAlignment="1">
      <alignment/>
    </xf>
    <xf numFmtId="188" fontId="62" fillId="0" borderId="21" xfId="0" applyNumberFormat="1" applyFont="1" applyBorder="1" applyAlignment="1">
      <alignment/>
    </xf>
    <xf numFmtId="181" fontId="62" fillId="0" borderId="21" xfId="0" applyNumberFormat="1" applyFont="1" applyBorder="1" applyAlignment="1">
      <alignment/>
    </xf>
    <xf numFmtId="0" fontId="64" fillId="0" borderId="0" xfId="0" applyFont="1" applyAlignment="1">
      <alignment/>
    </xf>
    <xf numFmtId="0" fontId="65" fillId="0" borderId="0" xfId="0" applyFont="1" applyAlignment="1">
      <alignment/>
    </xf>
    <xf numFmtId="181" fontId="62" fillId="0" borderId="0" xfId="0" applyNumberFormat="1" applyFont="1" applyAlignment="1">
      <alignment/>
    </xf>
    <xf numFmtId="0" fontId="62" fillId="0" borderId="0" xfId="0" applyFont="1" applyAlignment="1">
      <alignment horizontal="right"/>
    </xf>
    <xf numFmtId="186" fontId="66" fillId="0" borderId="24" xfId="0" applyNumberFormat="1" applyFont="1" applyBorder="1" applyAlignment="1">
      <alignment/>
    </xf>
    <xf numFmtId="181" fontId="66" fillId="0" borderId="25" xfId="0" applyNumberFormat="1" applyFont="1" applyBorder="1" applyAlignment="1">
      <alignment/>
    </xf>
    <xf numFmtId="181" fontId="62" fillId="0" borderId="20" xfId="0" applyNumberFormat="1" applyFont="1" applyBorder="1" applyAlignment="1">
      <alignment/>
    </xf>
    <xf numFmtId="181" fontId="66" fillId="0" borderId="26" xfId="0" applyNumberFormat="1" applyFont="1" applyBorder="1" applyAlignment="1">
      <alignment/>
    </xf>
    <xf numFmtId="0" fontId="66" fillId="0" borderId="27" xfId="0" applyFont="1" applyBorder="1" applyAlignment="1">
      <alignment/>
    </xf>
    <xf numFmtId="0" fontId="66" fillId="0" borderId="28" xfId="0" applyFont="1" applyBorder="1" applyAlignment="1">
      <alignment/>
    </xf>
    <xf numFmtId="0" fontId="67" fillId="0" borderId="28" xfId="0" applyFont="1" applyBorder="1" applyAlignment="1">
      <alignment/>
    </xf>
    <xf numFmtId="0" fontId="67" fillId="0" borderId="29" xfId="0" applyFont="1" applyBorder="1" applyAlignment="1">
      <alignment/>
    </xf>
    <xf numFmtId="0" fontId="62" fillId="0" borderId="27" xfId="0" applyFont="1" applyBorder="1" applyAlignment="1">
      <alignment/>
    </xf>
    <xf numFmtId="0" fontId="62" fillId="0" borderId="28" xfId="0" applyFont="1" applyBorder="1" applyAlignment="1">
      <alignment/>
    </xf>
    <xf numFmtId="0" fontId="65" fillId="0" borderId="29" xfId="0" applyFont="1" applyBorder="1" applyAlignment="1">
      <alignment/>
    </xf>
    <xf numFmtId="0" fontId="67" fillId="0" borderId="0" xfId="0" applyFont="1" applyBorder="1" applyAlignment="1">
      <alignment/>
    </xf>
    <xf numFmtId="181" fontId="66" fillId="0" borderId="0" xfId="0" applyNumberFormat="1" applyFont="1" applyBorder="1" applyAlignment="1">
      <alignment/>
    </xf>
    <xf numFmtId="165" fontId="62" fillId="0" borderId="24" xfId="0" applyNumberFormat="1" applyFont="1" applyBorder="1" applyAlignment="1">
      <alignment horizontal="center"/>
    </xf>
    <xf numFmtId="189" fontId="62" fillId="0" borderId="25" xfId="0" applyNumberFormat="1" applyFont="1" applyBorder="1" applyAlignment="1">
      <alignment horizontal="center"/>
    </xf>
    <xf numFmtId="189" fontId="62" fillId="0" borderId="26" xfId="0" applyNumberFormat="1" applyFont="1" applyBorder="1" applyAlignment="1">
      <alignment horizontal="center"/>
    </xf>
    <xf numFmtId="0" fontId="2"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R51"/>
  <sheetViews>
    <sheetView tabSelected="1" zoomScale="90" zoomScaleNormal="90" zoomScalePageLayoutView="0" workbookViewId="0" topLeftCell="A4">
      <selection activeCell="R39" sqref="R39"/>
    </sheetView>
  </sheetViews>
  <sheetFormatPr defaultColWidth="9.00390625" defaultRowHeight="12.75"/>
  <cols>
    <col min="1" max="2" width="1.37890625" style="0" customWidth="1"/>
    <col min="3" max="3" width="22.875" style="0" customWidth="1"/>
    <col min="4" max="4" width="11.625" style="1" customWidth="1"/>
    <col min="5" max="5" width="5.375" style="1" customWidth="1"/>
    <col min="6" max="8" width="17.125" style="0" customWidth="1"/>
    <col min="9" max="9" width="1.37890625" style="0" customWidth="1"/>
    <col min="10" max="10" width="1.25" style="0" customWidth="1"/>
    <col min="13" max="13" width="4.125" style="0" customWidth="1"/>
    <col min="14" max="14" width="11.625" style="0" customWidth="1"/>
    <col min="16" max="16" width="6.375" style="0" customWidth="1"/>
    <col min="17" max="17" width="10.375" style="0" customWidth="1"/>
    <col min="18" max="18" width="12.00390625" style="0" customWidth="1"/>
    <col min="19" max="19" width="0.875" style="0" customWidth="1"/>
  </cols>
  <sheetData>
    <row r="1" spans="3:8" ht="23.25">
      <c r="C1" s="94" t="s">
        <v>45</v>
      </c>
      <c r="D1" s="94"/>
      <c r="E1" s="94"/>
      <c r="F1" s="94"/>
      <c r="G1" s="94"/>
      <c r="H1" s="94"/>
    </row>
    <row r="2" spans="3:8" ht="18.75" customHeight="1">
      <c r="C2" s="4" t="s">
        <v>13</v>
      </c>
      <c r="D2" s="2"/>
      <c r="E2" s="2"/>
      <c r="F2" s="2"/>
      <c r="G2" s="2"/>
      <c r="H2" s="2"/>
    </row>
    <row r="3" spans="3:11" ht="18.75" customHeight="1">
      <c r="C3" s="5" t="s">
        <v>49</v>
      </c>
      <c r="D3" s="2"/>
      <c r="E3" s="2"/>
      <c r="F3" s="2"/>
      <c r="G3" s="2"/>
      <c r="H3" s="2"/>
      <c r="K3" s="34" t="s">
        <v>53</v>
      </c>
    </row>
    <row r="4" spans="3:8" ht="18.75" customHeight="1">
      <c r="C4" s="3" t="s">
        <v>42</v>
      </c>
      <c r="D4" s="2"/>
      <c r="E4" s="2"/>
      <c r="F4" s="2"/>
      <c r="G4" s="2"/>
      <c r="H4" s="2"/>
    </row>
    <row r="5" spans="3:8" ht="3.75" customHeight="1" thickBot="1">
      <c r="C5" s="11"/>
      <c r="D5" s="12"/>
      <c r="E5" s="12"/>
      <c r="F5" s="13"/>
      <c r="G5" s="13"/>
      <c r="H5" s="13"/>
    </row>
    <row r="6" spans="2:9" s="11" customFormat="1" ht="3.75" customHeight="1">
      <c r="B6" s="14"/>
      <c r="C6" s="15"/>
      <c r="D6" s="16"/>
      <c r="E6" s="16"/>
      <c r="F6" s="17"/>
      <c r="G6" s="17"/>
      <c r="H6" s="17"/>
      <c r="I6" s="18"/>
    </row>
    <row r="7" spans="2:11" ht="15.75">
      <c r="B7" s="19"/>
      <c r="C7" s="20" t="s">
        <v>14</v>
      </c>
      <c r="D7" s="21"/>
      <c r="E7" s="21"/>
      <c r="F7" s="11"/>
      <c r="G7" s="11"/>
      <c r="H7" s="11"/>
      <c r="I7" s="22"/>
      <c r="K7" s="37" t="s">
        <v>33</v>
      </c>
    </row>
    <row r="8" spans="2:9" ht="3.75" customHeight="1" thickBot="1">
      <c r="B8" s="19"/>
      <c r="C8" s="11"/>
      <c r="D8" s="21"/>
      <c r="E8" s="21"/>
      <c r="F8" s="11"/>
      <c r="G8" s="11"/>
      <c r="H8" s="11"/>
      <c r="I8" s="22"/>
    </row>
    <row r="9" spans="2:14" ht="15.75" customHeight="1" thickBot="1">
      <c r="B9" s="19"/>
      <c r="C9" s="11" t="s">
        <v>15</v>
      </c>
      <c r="D9" s="23">
        <v>9</v>
      </c>
      <c r="E9" s="24"/>
      <c r="F9" s="11"/>
      <c r="G9" s="11"/>
      <c r="H9" s="11"/>
      <c r="I9" s="22"/>
      <c r="K9" s="35" t="s">
        <v>34</v>
      </c>
      <c r="N9" s="48">
        <v>20</v>
      </c>
    </row>
    <row r="10" spans="2:9" ht="15.75" customHeight="1">
      <c r="B10" s="19"/>
      <c r="C10" s="11" t="s">
        <v>16</v>
      </c>
      <c r="D10" s="23">
        <v>5</v>
      </c>
      <c r="E10" s="25">
        <f>+(D9*(D10+1)+4)</f>
        <v>58</v>
      </c>
      <c r="F10" s="26" t="s">
        <v>21</v>
      </c>
      <c r="G10" s="11"/>
      <c r="H10" s="11"/>
      <c r="I10" s="22"/>
    </row>
    <row r="11" spans="2:11" ht="16.5" thickBot="1">
      <c r="B11" s="19"/>
      <c r="C11" s="11" t="s">
        <v>17</v>
      </c>
      <c r="D11" s="12"/>
      <c r="E11" s="12"/>
      <c r="F11" s="13" t="s">
        <v>18</v>
      </c>
      <c r="G11" s="13" t="s">
        <v>19</v>
      </c>
      <c r="H11" s="13" t="s">
        <v>20</v>
      </c>
      <c r="I11" s="22"/>
      <c r="K11" s="36" t="s">
        <v>35</v>
      </c>
    </row>
    <row r="12" spans="2:18" ht="12.75">
      <c r="B12" s="19"/>
      <c r="C12" s="11"/>
      <c r="D12" s="12"/>
      <c r="E12" s="12"/>
      <c r="F12" s="27">
        <v>3</v>
      </c>
      <c r="G12" s="27">
        <v>2.5</v>
      </c>
      <c r="H12" s="27">
        <v>2</v>
      </c>
      <c r="I12" s="22"/>
      <c r="K12" t="s">
        <v>36</v>
      </c>
      <c r="Q12" s="39" t="s">
        <v>7</v>
      </c>
      <c r="R12" s="40" t="s">
        <v>37</v>
      </c>
    </row>
    <row r="13" spans="2:18" ht="3.75" customHeight="1">
      <c r="B13" s="19"/>
      <c r="C13" s="11"/>
      <c r="D13" s="12"/>
      <c r="E13" s="12"/>
      <c r="F13" s="11"/>
      <c r="G13" s="11"/>
      <c r="H13" s="11"/>
      <c r="I13" s="22"/>
      <c r="Q13" s="41"/>
      <c r="R13" s="42"/>
    </row>
    <row r="14" spans="2:18" ht="16.5" thickBot="1">
      <c r="B14" s="19"/>
      <c r="C14" s="28" t="s">
        <v>0</v>
      </c>
      <c r="D14" s="12"/>
      <c r="E14" s="12" t="s">
        <v>5</v>
      </c>
      <c r="F14" s="13" t="s">
        <v>18</v>
      </c>
      <c r="G14" s="13" t="s">
        <v>19</v>
      </c>
      <c r="H14" s="13" t="s">
        <v>20</v>
      </c>
      <c r="I14" s="22"/>
      <c r="K14" s="38" t="s">
        <v>38</v>
      </c>
      <c r="Q14" s="43">
        <v>150</v>
      </c>
      <c r="R14" s="44">
        <f>Q14*0.1*2</f>
        <v>30</v>
      </c>
    </row>
    <row r="15" spans="2:11" ht="15.75">
      <c r="B15" s="19"/>
      <c r="C15" s="11" t="s">
        <v>22</v>
      </c>
      <c r="D15" s="12" t="s">
        <v>1</v>
      </c>
      <c r="E15" s="29">
        <v>1.2</v>
      </c>
      <c r="F15" s="30">
        <f>$E$10*F$12*$E15</f>
        <v>208.79999999999998</v>
      </c>
      <c r="G15" s="30">
        <f aca="true" t="shared" si="0" ref="G15:H19">$E$10*G$12*$E15</f>
        <v>174</v>
      </c>
      <c r="H15" s="30">
        <f t="shared" si="0"/>
        <v>139.2</v>
      </c>
      <c r="I15" s="22"/>
      <c r="K15" t="s">
        <v>39</v>
      </c>
    </row>
    <row r="16" spans="2:11" ht="15.75">
      <c r="B16" s="19"/>
      <c r="C16" s="11" t="s">
        <v>23</v>
      </c>
      <c r="D16" s="12" t="s">
        <v>2</v>
      </c>
      <c r="E16" s="29">
        <v>1</v>
      </c>
      <c r="F16" s="30">
        <f>$E$10*F$12*$E16</f>
        <v>174</v>
      </c>
      <c r="G16" s="30">
        <f t="shared" si="0"/>
        <v>145</v>
      </c>
      <c r="H16" s="30">
        <f t="shared" si="0"/>
        <v>116</v>
      </c>
      <c r="I16" s="22"/>
      <c r="K16" t="s">
        <v>40</v>
      </c>
    </row>
    <row r="17" spans="2:11" ht="16.5" thickBot="1">
      <c r="B17" s="19"/>
      <c r="C17" s="11" t="s">
        <v>24</v>
      </c>
      <c r="D17" s="12" t="s">
        <v>27</v>
      </c>
      <c r="E17" s="29">
        <v>0.8</v>
      </c>
      <c r="F17" s="30">
        <f>$E$10*F$12*$E17</f>
        <v>139.20000000000002</v>
      </c>
      <c r="G17" s="30">
        <f>$E$10*G$12*$E17</f>
        <v>116</v>
      </c>
      <c r="H17" s="30">
        <f t="shared" si="0"/>
        <v>92.80000000000001</v>
      </c>
      <c r="I17" s="22"/>
      <c r="K17" t="s">
        <v>41</v>
      </c>
    </row>
    <row r="18" spans="2:18" ht="15.75">
      <c r="B18" s="19"/>
      <c r="C18" s="11" t="s">
        <v>26</v>
      </c>
      <c r="D18" s="12" t="s">
        <v>4</v>
      </c>
      <c r="E18" s="29">
        <v>0.6</v>
      </c>
      <c r="F18" s="30"/>
      <c r="G18" s="30"/>
      <c r="H18" s="30">
        <f t="shared" si="0"/>
        <v>69.6</v>
      </c>
      <c r="I18" s="22"/>
      <c r="K18" s="37" t="s">
        <v>43</v>
      </c>
      <c r="Q18" s="39" t="s">
        <v>54</v>
      </c>
      <c r="R18" s="40" t="s">
        <v>37</v>
      </c>
    </row>
    <row r="19" spans="2:18" ht="16.5" thickBot="1">
      <c r="B19" s="19"/>
      <c r="C19" s="11" t="s">
        <v>25</v>
      </c>
      <c r="D19" s="12" t="s">
        <v>28</v>
      </c>
      <c r="E19" s="29">
        <v>0.3</v>
      </c>
      <c r="F19" s="30"/>
      <c r="G19" s="30"/>
      <c r="H19" s="30">
        <f t="shared" si="0"/>
        <v>34.8</v>
      </c>
      <c r="I19" s="22"/>
      <c r="K19" s="57" t="s">
        <v>44</v>
      </c>
      <c r="Q19" s="43">
        <v>100</v>
      </c>
      <c r="R19" s="44">
        <f>Q19*0.25</f>
        <v>25</v>
      </c>
    </row>
    <row r="20" spans="2:9" ht="3.75" customHeight="1" thickBot="1">
      <c r="B20" s="31"/>
      <c r="C20" s="8"/>
      <c r="D20" s="9"/>
      <c r="E20" s="9"/>
      <c r="F20" s="10"/>
      <c r="G20" s="10"/>
      <c r="H20" s="10"/>
      <c r="I20" s="32"/>
    </row>
    <row r="21" spans="2:9" ht="3.75" customHeight="1">
      <c r="B21" s="19"/>
      <c r="C21" s="11"/>
      <c r="D21" s="12"/>
      <c r="E21" s="12"/>
      <c r="F21" s="13"/>
      <c r="G21" s="13"/>
      <c r="H21" s="13"/>
      <c r="I21" s="22"/>
    </row>
    <row r="22" spans="2:11" ht="15.75">
      <c r="B22" s="19"/>
      <c r="C22" s="20" t="s">
        <v>29</v>
      </c>
      <c r="D22" s="21"/>
      <c r="E22" s="21"/>
      <c r="F22" s="11"/>
      <c r="G22" s="11"/>
      <c r="H22" s="11"/>
      <c r="I22" s="22"/>
      <c r="K22" s="37" t="s">
        <v>51</v>
      </c>
    </row>
    <row r="23" spans="2:9" ht="3.75" customHeight="1" thickBot="1">
      <c r="B23" s="19"/>
      <c r="C23" s="11"/>
      <c r="D23" s="21"/>
      <c r="E23" s="21"/>
      <c r="F23" s="11"/>
      <c r="G23" s="11"/>
      <c r="H23" s="11"/>
      <c r="I23" s="22"/>
    </row>
    <row r="24" spans="2:14" ht="15.75">
      <c r="B24" s="19"/>
      <c r="C24" s="11" t="s">
        <v>15</v>
      </c>
      <c r="D24" s="23">
        <v>9</v>
      </c>
      <c r="E24" s="24"/>
      <c r="F24" s="11"/>
      <c r="G24" s="11"/>
      <c r="H24" s="11"/>
      <c r="I24" s="22"/>
      <c r="K24" t="s">
        <v>46</v>
      </c>
      <c r="N24" s="45">
        <v>15</v>
      </c>
    </row>
    <row r="25" spans="2:14" ht="15.75">
      <c r="B25" s="19"/>
      <c r="C25" s="11" t="s">
        <v>16</v>
      </c>
      <c r="D25" s="23">
        <v>0.5</v>
      </c>
      <c r="E25" s="25">
        <f>+(D24*(D25+0.25)+2)</f>
        <v>8.75</v>
      </c>
      <c r="F25" s="26" t="s">
        <v>21</v>
      </c>
      <c r="G25" s="11"/>
      <c r="H25" s="11"/>
      <c r="I25" s="22"/>
      <c r="K25" t="s">
        <v>47</v>
      </c>
      <c r="N25" s="46">
        <v>20</v>
      </c>
    </row>
    <row r="26" spans="2:14" ht="16.5" thickBot="1">
      <c r="B26" s="19"/>
      <c r="C26" s="11" t="s">
        <v>17</v>
      </c>
      <c r="D26" s="12"/>
      <c r="E26" s="12"/>
      <c r="F26" s="13" t="s">
        <v>18</v>
      </c>
      <c r="G26" s="13" t="s">
        <v>19</v>
      </c>
      <c r="H26" s="13" t="s">
        <v>20</v>
      </c>
      <c r="I26" s="22"/>
      <c r="K26" t="s">
        <v>48</v>
      </c>
      <c r="N26" s="47">
        <v>25</v>
      </c>
    </row>
    <row r="27" spans="2:9" ht="12.75">
      <c r="B27" s="19"/>
      <c r="C27" s="11"/>
      <c r="D27" s="12"/>
      <c r="E27" s="12"/>
      <c r="F27" s="27">
        <v>5</v>
      </c>
      <c r="G27" s="27">
        <v>4</v>
      </c>
      <c r="H27" s="27">
        <v>3</v>
      </c>
      <c r="I27" s="22"/>
    </row>
    <row r="28" spans="2:9" ht="3.75" customHeight="1" thickBot="1">
      <c r="B28" s="19"/>
      <c r="C28" s="11"/>
      <c r="D28" s="12"/>
      <c r="E28" s="12"/>
      <c r="F28" s="11"/>
      <c r="G28" s="11"/>
      <c r="H28" s="11"/>
      <c r="I28" s="22"/>
    </row>
    <row r="29" spans="2:18" ht="15.75">
      <c r="B29" s="19"/>
      <c r="C29" s="28" t="s">
        <v>0</v>
      </c>
      <c r="D29" s="12"/>
      <c r="E29" s="12" t="s">
        <v>5</v>
      </c>
      <c r="F29" s="13" t="s">
        <v>18</v>
      </c>
      <c r="G29" s="13" t="s">
        <v>19</v>
      </c>
      <c r="H29" s="13" t="s">
        <v>20</v>
      </c>
      <c r="I29" s="22"/>
      <c r="K29" s="37" t="s">
        <v>50</v>
      </c>
      <c r="Q29" s="39" t="s">
        <v>55</v>
      </c>
      <c r="R29" s="40" t="s">
        <v>37</v>
      </c>
    </row>
    <row r="30" spans="2:18" ht="16.5" thickBot="1">
      <c r="B30" s="19"/>
      <c r="C30" s="11" t="s">
        <v>22</v>
      </c>
      <c r="D30" s="12" t="s">
        <v>1</v>
      </c>
      <c r="E30" s="29">
        <v>1.2</v>
      </c>
      <c r="F30" s="30">
        <f>$E$25*F$27*$E30</f>
        <v>52.5</v>
      </c>
      <c r="G30" s="30">
        <f aca="true" t="shared" si="1" ref="G30:H34">$E$25*G$27*$E30</f>
        <v>42</v>
      </c>
      <c r="H30" s="30">
        <f t="shared" si="1"/>
        <v>31.5</v>
      </c>
      <c r="I30" s="22"/>
      <c r="K30" s="38" t="s">
        <v>73</v>
      </c>
      <c r="Q30" s="43">
        <v>288</v>
      </c>
      <c r="R30" s="44">
        <f>Q30*0.25</f>
        <v>72</v>
      </c>
    </row>
    <row r="31" spans="2:18" ht="16.5" thickBot="1">
      <c r="B31" s="19"/>
      <c r="C31" s="11" t="s">
        <v>23</v>
      </c>
      <c r="D31" s="12" t="s">
        <v>2</v>
      </c>
      <c r="E31" s="29">
        <v>1</v>
      </c>
      <c r="F31" s="30">
        <f>$E$25*F$27*$E31</f>
        <v>43.75</v>
      </c>
      <c r="G31" s="30">
        <f t="shared" si="1"/>
        <v>35</v>
      </c>
      <c r="H31" s="30">
        <f t="shared" si="1"/>
        <v>26.25</v>
      </c>
      <c r="I31" s="22"/>
      <c r="K31" s="38"/>
      <c r="Q31" s="23"/>
      <c r="R31" s="30"/>
    </row>
    <row r="32" spans="2:18" ht="15.75">
      <c r="B32" s="19"/>
      <c r="C32" s="11" t="s">
        <v>24</v>
      </c>
      <c r="D32" s="12" t="s">
        <v>3</v>
      </c>
      <c r="E32" s="29">
        <v>0.8</v>
      </c>
      <c r="F32" s="30">
        <f>$E$25*F$27*$E32</f>
        <v>35</v>
      </c>
      <c r="G32" s="30">
        <f t="shared" si="1"/>
        <v>28</v>
      </c>
      <c r="H32" s="30">
        <f t="shared" si="1"/>
        <v>21</v>
      </c>
      <c r="I32" s="22"/>
      <c r="K32" s="37" t="s">
        <v>56</v>
      </c>
      <c r="Q32" s="39" t="s">
        <v>55</v>
      </c>
      <c r="R32" s="40" t="s">
        <v>37</v>
      </c>
    </row>
    <row r="33" spans="2:18" ht="16.5" thickBot="1">
      <c r="B33" s="19"/>
      <c r="C33" s="11" t="s">
        <v>26</v>
      </c>
      <c r="D33" s="12" t="s">
        <v>4</v>
      </c>
      <c r="E33" s="29">
        <v>0.6</v>
      </c>
      <c r="F33" s="30"/>
      <c r="G33" s="30"/>
      <c r="H33" s="30">
        <f t="shared" si="1"/>
        <v>15.75</v>
      </c>
      <c r="I33" s="22"/>
      <c r="K33" s="38" t="s">
        <v>57</v>
      </c>
      <c r="Q33" s="43">
        <v>198</v>
      </c>
      <c r="R33" s="44">
        <f>Q33*0.4</f>
        <v>79.2</v>
      </c>
    </row>
    <row r="34" spans="2:18" ht="15.75">
      <c r="B34" s="19"/>
      <c r="C34" s="11" t="s">
        <v>25</v>
      </c>
      <c r="D34" s="12" t="s">
        <v>28</v>
      </c>
      <c r="E34" s="29">
        <v>0.3</v>
      </c>
      <c r="F34" s="30"/>
      <c r="G34" s="30">
        <f t="shared" si="1"/>
        <v>10.5</v>
      </c>
      <c r="H34" s="30">
        <f t="shared" si="1"/>
        <v>7.875</v>
      </c>
      <c r="I34" s="22"/>
      <c r="K34" s="38"/>
      <c r="Q34" s="23"/>
      <c r="R34" s="30"/>
    </row>
    <row r="35" spans="2:18" ht="15" customHeight="1" thickBot="1">
      <c r="B35" s="31"/>
      <c r="C35" s="8"/>
      <c r="D35" s="9"/>
      <c r="E35" s="9"/>
      <c r="F35" s="10"/>
      <c r="G35" s="10"/>
      <c r="H35" s="10"/>
      <c r="I35" s="32"/>
      <c r="K35" s="38" t="s">
        <v>59</v>
      </c>
      <c r="Q35" s="23"/>
      <c r="R35" s="30"/>
    </row>
    <row r="36" spans="2:16" ht="13.5" customHeight="1" thickBot="1">
      <c r="B36" s="19"/>
      <c r="C36" s="11"/>
      <c r="D36" s="12"/>
      <c r="E36" s="12"/>
      <c r="F36" s="13"/>
      <c r="G36" s="13"/>
      <c r="H36" s="13"/>
      <c r="I36" s="22"/>
      <c r="M36" t="s">
        <v>8</v>
      </c>
      <c r="P36" s="51"/>
    </row>
    <row r="37" spans="2:18" ht="15.75">
      <c r="B37" s="19"/>
      <c r="C37" s="20" t="s">
        <v>30</v>
      </c>
      <c r="D37" s="21"/>
      <c r="E37" s="21"/>
      <c r="F37" s="11"/>
      <c r="G37" s="11"/>
      <c r="H37" s="11"/>
      <c r="I37" s="22"/>
      <c r="K37" s="50" t="s">
        <v>12</v>
      </c>
      <c r="L37" t="s">
        <v>10</v>
      </c>
      <c r="M37" t="s">
        <v>11</v>
      </c>
      <c r="P37" s="1" t="s">
        <v>52</v>
      </c>
      <c r="Q37" s="7"/>
      <c r="R37" s="49" t="s">
        <v>9</v>
      </c>
    </row>
    <row r="38" spans="2:18" ht="3.75" customHeight="1" thickBot="1">
      <c r="B38" s="19"/>
      <c r="C38" s="11"/>
      <c r="D38" s="21"/>
      <c r="E38" s="21"/>
      <c r="F38" s="11"/>
      <c r="G38" s="11"/>
      <c r="H38" s="11"/>
      <c r="I38" s="22"/>
      <c r="K38" s="50" t="s">
        <v>12</v>
      </c>
      <c r="L38" s="51">
        <v>30</v>
      </c>
      <c r="M38" s="51">
        <v>0</v>
      </c>
      <c r="N38" s="50" t="s">
        <v>58</v>
      </c>
      <c r="O38" s="1"/>
      <c r="P38" s="51">
        <v>30</v>
      </c>
      <c r="R38" s="52">
        <f>+(K39+L38+M38+P38+IF(P36&lt;50,0,+P38/60*20))/30</f>
        <v>5</v>
      </c>
    </row>
    <row r="39" spans="2:18" ht="16.5" thickBot="1">
      <c r="B39" s="19"/>
      <c r="C39" s="11" t="s">
        <v>15</v>
      </c>
      <c r="D39" s="23">
        <v>9</v>
      </c>
      <c r="E39" s="24"/>
      <c r="F39" s="11"/>
      <c r="G39" s="11"/>
      <c r="H39" s="11"/>
      <c r="I39" s="22"/>
      <c r="K39" s="51">
        <v>90</v>
      </c>
      <c r="L39" s="58">
        <v>30</v>
      </c>
      <c r="M39" s="58">
        <v>0</v>
      </c>
      <c r="N39" t="s">
        <v>61</v>
      </c>
      <c r="O39" s="58">
        <v>30</v>
      </c>
      <c r="R39" s="59">
        <f>+(K39+L39+M39+O39)/30</f>
        <v>5</v>
      </c>
    </row>
    <row r="40" spans="2:11" ht="15.75">
      <c r="B40" s="19"/>
      <c r="C40" s="11" t="s">
        <v>31</v>
      </c>
      <c r="D40" s="23">
        <v>5</v>
      </c>
      <c r="E40" s="25">
        <f>+(D39*(2*D40/60+0.08)+1)</f>
        <v>3.2199999999999998</v>
      </c>
      <c r="F40" s="26" t="s">
        <v>32</v>
      </c>
      <c r="G40" s="11"/>
      <c r="H40" s="11"/>
      <c r="I40" s="22"/>
      <c r="K40" t="s">
        <v>60</v>
      </c>
    </row>
    <row r="41" spans="2:9" ht="12.75">
      <c r="B41" s="19"/>
      <c r="C41" s="11" t="s">
        <v>6</v>
      </c>
      <c r="D41" s="12"/>
      <c r="E41" s="12"/>
      <c r="F41" s="13" t="s">
        <v>18</v>
      </c>
      <c r="G41" s="13" t="s">
        <v>19</v>
      </c>
      <c r="H41" s="13" t="s">
        <v>20</v>
      </c>
      <c r="I41" s="22"/>
    </row>
    <row r="42" spans="2:9" ht="15.75" customHeight="1">
      <c r="B42" s="19"/>
      <c r="C42" s="11"/>
      <c r="D42" s="33">
        <v>1</v>
      </c>
      <c r="E42" s="12"/>
      <c r="F42" s="27">
        <v>5</v>
      </c>
      <c r="G42" s="27">
        <v>4</v>
      </c>
      <c r="H42" s="27">
        <v>3</v>
      </c>
      <c r="I42" s="22"/>
    </row>
    <row r="43" spans="2:9" ht="15.75" customHeight="1">
      <c r="B43" s="19"/>
      <c r="C43" s="11"/>
      <c r="D43" s="12"/>
      <c r="E43" s="12"/>
      <c r="F43" s="11"/>
      <c r="G43" s="11"/>
      <c r="H43" s="11"/>
      <c r="I43" s="22"/>
    </row>
    <row r="44" spans="2:9" ht="16.5" customHeight="1">
      <c r="B44" s="19"/>
      <c r="C44" s="28" t="s">
        <v>0</v>
      </c>
      <c r="D44" s="12"/>
      <c r="E44" s="12" t="s">
        <v>5</v>
      </c>
      <c r="F44" s="13" t="s">
        <v>18</v>
      </c>
      <c r="G44" s="13" t="s">
        <v>19</v>
      </c>
      <c r="H44" s="13" t="s">
        <v>20</v>
      </c>
      <c r="I44" s="22"/>
    </row>
    <row r="45" spans="2:9" ht="15.75">
      <c r="B45" s="19"/>
      <c r="C45" s="11" t="s">
        <v>22</v>
      </c>
      <c r="D45" s="12" t="s">
        <v>1</v>
      </c>
      <c r="E45" s="29">
        <v>1.2</v>
      </c>
      <c r="F45" s="30">
        <f>+E40*E45*F42</f>
        <v>19.319999999999997</v>
      </c>
      <c r="G45" s="30">
        <f>+E45*E40*G42</f>
        <v>15.455999999999998</v>
      </c>
      <c r="H45" s="30">
        <f>+E45*E40*H42</f>
        <v>11.591999999999999</v>
      </c>
      <c r="I45" s="22"/>
    </row>
    <row r="46" spans="2:9" ht="15.75">
      <c r="B46" s="19"/>
      <c r="C46" s="11" t="s">
        <v>23</v>
      </c>
      <c r="D46" s="12" t="s">
        <v>2</v>
      </c>
      <c r="E46" s="29">
        <v>1</v>
      </c>
      <c r="F46" s="30">
        <f>F42*E40</f>
        <v>16.099999999999998</v>
      </c>
      <c r="G46" s="30">
        <f>E40*G42</f>
        <v>12.879999999999999</v>
      </c>
      <c r="H46" s="30">
        <f>+E46*E40*H42</f>
        <v>9.66</v>
      </c>
      <c r="I46" s="22"/>
    </row>
    <row r="47" spans="2:9" ht="15.75">
      <c r="B47" s="19"/>
      <c r="C47" s="11" t="s">
        <v>24</v>
      </c>
      <c r="D47" s="12" t="s">
        <v>3</v>
      </c>
      <c r="E47" s="29">
        <v>0.8</v>
      </c>
      <c r="F47" s="30">
        <f>+E47*E40*F42</f>
        <v>12.88</v>
      </c>
      <c r="G47" s="30">
        <f>+E40*G42*E47</f>
        <v>10.304</v>
      </c>
      <c r="H47" s="30">
        <f>+E40*H42*E47</f>
        <v>7.728000000000001</v>
      </c>
      <c r="I47" s="22"/>
    </row>
    <row r="48" spans="2:9" ht="15.75">
      <c r="B48" s="19"/>
      <c r="C48" s="11" t="s">
        <v>26</v>
      </c>
      <c r="D48" s="12" t="s">
        <v>4</v>
      </c>
      <c r="E48" s="29">
        <v>0.6</v>
      </c>
      <c r="F48" s="30"/>
      <c r="G48" s="30"/>
      <c r="H48" s="30">
        <f>+E40*H42*E48</f>
        <v>5.796</v>
      </c>
      <c r="I48" s="22"/>
    </row>
    <row r="49" spans="2:9" ht="15.75">
      <c r="B49" s="19"/>
      <c r="C49" s="53" t="s">
        <v>25</v>
      </c>
      <c r="D49" s="54" t="s">
        <v>28</v>
      </c>
      <c r="E49" s="55">
        <v>0.3</v>
      </c>
      <c r="F49" s="56"/>
      <c r="G49" s="56">
        <f>+E40*G42*E49</f>
        <v>3.8639999999999994</v>
      </c>
      <c r="H49" s="56">
        <f>+E40*H42*E49</f>
        <v>2.898</v>
      </c>
      <c r="I49" s="22"/>
    </row>
    <row r="50" spans="2:9" ht="17.25" customHeight="1">
      <c r="B50" s="19"/>
      <c r="D50" s="6"/>
      <c r="E50" s="6"/>
      <c r="F50" s="7"/>
      <c r="G50" s="7"/>
      <c r="H50" s="7"/>
      <c r="I50" s="22"/>
    </row>
    <row r="51" spans="2:9" ht="0.75" customHeight="1" hidden="1" thickBot="1">
      <c r="B51" s="31"/>
      <c r="I51" s="32"/>
    </row>
    <row r="52" ht="3.75" customHeight="1"/>
  </sheetData>
  <sheetProtection/>
  <mergeCells count="1">
    <mergeCell ref="C1:H1"/>
  </mergeCells>
  <printOptions/>
  <pageMargins left="0.28" right="0.23" top="0.28" bottom="0.25" header="0" footer="0"/>
  <pageSetup fitToHeight="1" fitToWidth="1" horizontalDpi="300" verticalDpi="300" orientation="landscape" paperSize="9" scale="85" r:id="rId3"/>
  <legacyDrawing r:id="rId2"/>
</worksheet>
</file>

<file path=xl/worksheets/sheet2.xml><?xml version="1.0" encoding="utf-8"?>
<worksheet xmlns="http://schemas.openxmlformats.org/spreadsheetml/2006/main" xmlns:r="http://schemas.openxmlformats.org/officeDocument/2006/relationships">
  <dimension ref="A1:T121"/>
  <sheetViews>
    <sheetView zoomScalePageLayoutView="0" workbookViewId="0" topLeftCell="A1">
      <selection activeCell="A1" sqref="A1:A16384"/>
    </sheetView>
  </sheetViews>
  <sheetFormatPr defaultColWidth="9.00390625" defaultRowHeight="12.75"/>
  <cols>
    <col min="1" max="2" width="11.00390625" style="0" customWidth="1"/>
    <col min="3" max="3" width="12.625" style="0" customWidth="1"/>
    <col min="4" max="4" width="13.375" style="0" customWidth="1"/>
    <col min="5" max="5" width="21.375" style="0" customWidth="1"/>
    <col min="6" max="6" width="10.125" style="0" customWidth="1"/>
    <col min="7" max="7" width="10.25390625" style="0" bestFit="1" customWidth="1"/>
    <col min="8" max="8" width="14.375" style="0" customWidth="1"/>
    <col min="9" max="9" width="13.625" style="0" bestFit="1" customWidth="1"/>
    <col min="11" max="11" width="29.375" style="0" customWidth="1"/>
    <col min="12" max="12" width="18.625" style="0" bestFit="1" customWidth="1"/>
  </cols>
  <sheetData>
    <row r="1" spans="1:20" ht="18">
      <c r="A1" s="63" t="s">
        <v>62</v>
      </c>
      <c r="B1" s="61"/>
      <c r="C1" s="60"/>
      <c r="D1" s="60"/>
      <c r="E1" s="60"/>
      <c r="F1" s="60"/>
      <c r="G1" s="60"/>
      <c r="H1" s="60"/>
      <c r="I1" s="60"/>
      <c r="J1" s="60"/>
      <c r="K1" s="60"/>
      <c r="L1" s="60"/>
      <c r="M1" s="60"/>
      <c r="N1" s="60"/>
      <c r="O1" s="60"/>
      <c r="P1" s="60"/>
      <c r="Q1" s="60"/>
      <c r="R1" s="60"/>
      <c r="S1" s="60"/>
      <c r="T1" s="60"/>
    </row>
    <row r="2" spans="1:20" ht="18">
      <c r="A2" s="60"/>
      <c r="B2" s="60"/>
      <c r="C2" s="60"/>
      <c r="D2" s="60"/>
      <c r="E2" s="60"/>
      <c r="F2" s="60"/>
      <c r="G2" s="60"/>
      <c r="H2" s="60"/>
      <c r="I2" s="60"/>
      <c r="J2" s="60"/>
      <c r="K2" s="60"/>
      <c r="L2" s="70" t="s">
        <v>90</v>
      </c>
      <c r="M2" s="60"/>
      <c r="N2" s="60"/>
      <c r="O2" s="60"/>
      <c r="P2" s="60"/>
      <c r="Q2" s="60"/>
      <c r="R2" s="60"/>
      <c r="S2" s="60"/>
      <c r="T2" s="60"/>
    </row>
    <row r="3" spans="1:20" ht="15.75">
      <c r="A3" s="62" t="s">
        <v>63</v>
      </c>
      <c r="B3" s="62" t="s">
        <v>69</v>
      </c>
      <c r="C3" s="62" t="s">
        <v>0</v>
      </c>
      <c r="D3" s="62" t="s">
        <v>68</v>
      </c>
      <c r="E3" s="62" t="s">
        <v>64</v>
      </c>
      <c r="F3" s="62" t="s">
        <v>65</v>
      </c>
      <c r="G3" s="62" t="s">
        <v>66</v>
      </c>
      <c r="H3" s="62" t="s">
        <v>67</v>
      </c>
      <c r="I3" s="68" t="s">
        <v>72</v>
      </c>
      <c r="J3" s="60"/>
      <c r="K3" s="60"/>
      <c r="L3" s="60"/>
      <c r="M3" s="60"/>
      <c r="N3" s="60"/>
      <c r="O3" s="60"/>
      <c r="P3" s="60"/>
      <c r="Q3" s="60"/>
      <c r="R3" s="60"/>
      <c r="S3" s="60"/>
      <c r="T3" s="60"/>
    </row>
    <row r="4" spans="1:20" ht="15">
      <c r="A4" s="60" t="s">
        <v>70</v>
      </c>
      <c r="B4" s="60" t="s">
        <v>1</v>
      </c>
      <c r="C4" s="66">
        <v>252</v>
      </c>
      <c r="D4" s="64">
        <v>40</v>
      </c>
      <c r="E4" s="65">
        <v>20</v>
      </c>
      <c r="F4" s="64">
        <v>25</v>
      </c>
      <c r="G4" s="60"/>
      <c r="H4" s="60"/>
      <c r="I4" s="64">
        <f>+SUM(C4:H4)</f>
        <v>337</v>
      </c>
      <c r="J4" s="60"/>
      <c r="K4" s="82" t="s">
        <v>62</v>
      </c>
      <c r="L4" s="78">
        <v>1110.7</v>
      </c>
      <c r="M4" s="60"/>
      <c r="N4" s="60"/>
      <c r="O4" s="60"/>
      <c r="P4" s="60"/>
      <c r="Q4" s="60"/>
      <c r="R4" s="60"/>
      <c r="S4" s="60"/>
      <c r="T4" s="60"/>
    </row>
    <row r="5" spans="1:20" ht="15">
      <c r="A5" s="60" t="s">
        <v>19</v>
      </c>
      <c r="B5" s="60" t="s">
        <v>1</v>
      </c>
      <c r="C5" s="65">
        <v>210</v>
      </c>
      <c r="D5" s="65">
        <v>40</v>
      </c>
      <c r="E5" s="65"/>
      <c r="F5" s="65"/>
      <c r="G5" s="65"/>
      <c r="H5" s="65"/>
      <c r="I5" s="65">
        <f>+SUM(C5:H5)</f>
        <v>250</v>
      </c>
      <c r="J5" s="60"/>
      <c r="K5" s="83" t="s">
        <v>76</v>
      </c>
      <c r="L5" s="79">
        <v>992.8</v>
      </c>
      <c r="M5" s="60"/>
      <c r="N5" s="60"/>
      <c r="O5" s="60"/>
      <c r="P5" s="60"/>
      <c r="Q5" s="60"/>
      <c r="R5" s="60"/>
      <c r="S5" s="60"/>
      <c r="T5" s="60"/>
    </row>
    <row r="6" spans="1:20" ht="15">
      <c r="A6" s="60" t="s">
        <v>19</v>
      </c>
      <c r="B6" s="60" t="s">
        <v>2</v>
      </c>
      <c r="C6" s="65">
        <v>175</v>
      </c>
      <c r="D6" s="64">
        <v>40</v>
      </c>
      <c r="E6" s="65"/>
      <c r="F6" s="65"/>
      <c r="G6" s="65"/>
      <c r="H6" s="65"/>
      <c r="I6" s="64">
        <f>+SUM(C6:H6)</f>
        <v>215</v>
      </c>
      <c r="J6" s="60"/>
      <c r="K6" s="83" t="s">
        <v>82</v>
      </c>
      <c r="L6" s="79">
        <v>992.8</v>
      </c>
      <c r="M6" s="60"/>
      <c r="N6" s="60"/>
      <c r="O6" s="60"/>
      <c r="P6" s="60"/>
      <c r="Q6" s="60"/>
      <c r="R6" s="60"/>
      <c r="S6" s="60"/>
      <c r="T6" s="60"/>
    </row>
    <row r="7" spans="1:20" ht="15">
      <c r="A7" s="60" t="s">
        <v>71</v>
      </c>
      <c r="B7" s="60" t="s">
        <v>2</v>
      </c>
      <c r="C7" s="65">
        <v>140</v>
      </c>
      <c r="D7" s="65">
        <v>40</v>
      </c>
      <c r="E7" s="65"/>
      <c r="F7" s="65"/>
      <c r="G7" s="65">
        <v>79.2</v>
      </c>
      <c r="H7" s="65"/>
      <c r="I7" s="65">
        <f>+SUM(C7:H7)</f>
        <v>259.2</v>
      </c>
      <c r="J7" s="60"/>
      <c r="K7" s="84" t="s">
        <v>84</v>
      </c>
      <c r="L7" s="79">
        <v>1347.8</v>
      </c>
      <c r="M7" s="60"/>
      <c r="N7" s="60"/>
      <c r="O7" s="60"/>
      <c r="P7" s="60"/>
      <c r="Q7" s="60"/>
      <c r="R7" s="60"/>
      <c r="S7" s="60"/>
      <c r="T7" s="60"/>
    </row>
    <row r="8" spans="1:20" ht="15.75" thickBot="1">
      <c r="A8" s="60"/>
      <c r="B8" s="60"/>
      <c r="C8" s="65"/>
      <c r="D8" s="65"/>
      <c r="E8" s="65"/>
      <c r="F8" s="65"/>
      <c r="G8" s="65"/>
      <c r="H8" s="65">
        <v>49.5</v>
      </c>
      <c r="I8" s="64">
        <f>+SUM(C8:H8)</f>
        <v>49.5</v>
      </c>
      <c r="J8" s="60"/>
      <c r="K8" s="84" t="s">
        <v>87</v>
      </c>
      <c r="L8" s="79">
        <v>1347.8</v>
      </c>
      <c r="M8" s="60"/>
      <c r="N8" s="60"/>
      <c r="O8" s="60"/>
      <c r="P8" s="60"/>
      <c r="Q8" s="60"/>
      <c r="R8" s="60"/>
      <c r="S8" s="60"/>
      <c r="T8" s="60"/>
    </row>
    <row r="9" spans="1:20" ht="16.5" thickBot="1">
      <c r="A9" s="60"/>
      <c r="B9" s="60"/>
      <c r="C9" s="65"/>
      <c r="D9" s="65"/>
      <c r="E9" s="65"/>
      <c r="F9" s="65"/>
      <c r="G9" s="65"/>
      <c r="H9" s="69" t="s">
        <v>74</v>
      </c>
      <c r="I9" s="67">
        <f>+SUM(I4:I8)</f>
        <v>1110.7</v>
      </c>
      <c r="J9" s="60"/>
      <c r="K9" s="84" t="s">
        <v>88</v>
      </c>
      <c r="L9" s="79">
        <v>1347.8</v>
      </c>
      <c r="M9" s="60"/>
      <c r="N9" s="60"/>
      <c r="O9" s="60"/>
      <c r="P9" s="60"/>
      <c r="Q9" s="60"/>
      <c r="R9" s="60"/>
      <c r="S9" s="60"/>
      <c r="T9" s="60"/>
    </row>
    <row r="10" spans="1:20" ht="15">
      <c r="A10" s="60"/>
      <c r="B10" s="60"/>
      <c r="C10" s="60"/>
      <c r="D10" s="60"/>
      <c r="E10" s="60"/>
      <c r="F10" s="60"/>
      <c r="G10" s="60"/>
      <c r="H10" s="60"/>
      <c r="I10" s="60"/>
      <c r="J10" s="60" t="s">
        <v>75</v>
      </c>
      <c r="K10" s="85" t="s">
        <v>89</v>
      </c>
      <c r="L10" s="81">
        <v>1347.8</v>
      </c>
      <c r="M10" s="60"/>
      <c r="N10" s="60"/>
      <c r="O10" s="60"/>
      <c r="P10" s="60"/>
      <c r="Q10" s="60"/>
      <c r="R10" s="60"/>
      <c r="S10" s="60"/>
      <c r="T10" s="60"/>
    </row>
    <row r="11" spans="1:20" ht="18.75" thickBot="1">
      <c r="A11" s="70" t="s">
        <v>76</v>
      </c>
      <c r="B11" s="60"/>
      <c r="C11" s="60"/>
      <c r="D11" s="60"/>
      <c r="E11" s="60"/>
      <c r="F11" s="60"/>
      <c r="G11" s="60"/>
      <c r="H11" s="60"/>
      <c r="I11" s="60"/>
      <c r="J11" s="60"/>
      <c r="K11" s="77" t="s">
        <v>91</v>
      </c>
      <c r="L11" s="80">
        <f>+SUM(L4:L10)</f>
        <v>8487.5</v>
      </c>
      <c r="M11" s="60"/>
      <c r="N11" s="60"/>
      <c r="O11" s="60"/>
      <c r="P11" s="60"/>
      <c r="Q11" s="60"/>
      <c r="R11" s="60"/>
      <c r="S11" s="60"/>
      <c r="T11" s="60"/>
    </row>
    <row r="12" spans="1:20" ht="15">
      <c r="A12" s="60"/>
      <c r="B12" s="60"/>
      <c r="C12" s="60"/>
      <c r="D12" s="60"/>
      <c r="E12" s="60"/>
      <c r="F12" s="60"/>
      <c r="G12" s="60"/>
      <c r="H12" s="60"/>
      <c r="I12" s="60"/>
      <c r="J12" s="60"/>
      <c r="K12" s="60"/>
      <c r="L12" s="60"/>
      <c r="M12" s="60"/>
      <c r="N12" s="60"/>
      <c r="O12" s="60"/>
      <c r="P12" s="60"/>
      <c r="Q12" s="60"/>
      <c r="R12" s="60"/>
      <c r="S12" s="60"/>
      <c r="T12" s="60"/>
    </row>
    <row r="13" spans="1:20" ht="15.75">
      <c r="A13" s="68" t="s">
        <v>78</v>
      </c>
      <c r="B13" s="60"/>
      <c r="C13" s="60"/>
      <c r="D13" s="60"/>
      <c r="E13" s="60"/>
      <c r="F13" s="60"/>
      <c r="G13" s="60"/>
      <c r="H13" s="60"/>
      <c r="I13" s="60"/>
      <c r="J13" s="60"/>
      <c r="K13" s="60"/>
      <c r="L13" s="60"/>
      <c r="M13" s="60"/>
      <c r="N13" s="60"/>
      <c r="O13" s="60"/>
      <c r="P13" s="60"/>
      <c r="Q13" s="60"/>
      <c r="R13" s="60"/>
      <c r="S13" s="60"/>
      <c r="T13" s="60"/>
    </row>
    <row r="14" spans="1:20" ht="18">
      <c r="A14" s="60"/>
      <c r="B14" s="60"/>
      <c r="C14" s="60"/>
      <c r="D14" s="60"/>
      <c r="E14" s="60"/>
      <c r="F14" s="60"/>
      <c r="G14" s="60"/>
      <c r="H14" s="60"/>
      <c r="I14" s="60"/>
      <c r="J14" s="60"/>
      <c r="K14" s="60"/>
      <c r="L14" s="70" t="s">
        <v>92</v>
      </c>
      <c r="M14" s="60"/>
      <c r="N14" s="60"/>
      <c r="O14" s="60"/>
      <c r="P14" s="60"/>
      <c r="Q14" s="60"/>
      <c r="R14" s="60"/>
      <c r="S14" s="60"/>
      <c r="T14" s="60"/>
    </row>
    <row r="15" spans="1:20" ht="15.75">
      <c r="A15" s="62" t="s">
        <v>63</v>
      </c>
      <c r="B15" s="62" t="s">
        <v>69</v>
      </c>
      <c r="C15" s="62" t="s">
        <v>0</v>
      </c>
      <c r="D15" s="62" t="s">
        <v>77</v>
      </c>
      <c r="E15" s="62" t="s">
        <v>64</v>
      </c>
      <c r="F15" s="62" t="s">
        <v>65</v>
      </c>
      <c r="G15" s="62" t="s">
        <v>66</v>
      </c>
      <c r="H15" s="62" t="s">
        <v>67</v>
      </c>
      <c r="I15" s="68" t="s">
        <v>72</v>
      </c>
      <c r="J15" s="60"/>
      <c r="K15" s="60"/>
      <c r="L15" s="60"/>
      <c r="M15" s="60"/>
      <c r="N15" s="60"/>
      <c r="O15" s="60"/>
      <c r="P15" s="60"/>
      <c r="Q15" s="60"/>
      <c r="R15" s="60"/>
      <c r="S15" s="60"/>
      <c r="T15" s="60"/>
    </row>
    <row r="16" spans="1:20" ht="15">
      <c r="A16" s="60" t="s">
        <v>19</v>
      </c>
      <c r="B16" s="60" t="s">
        <v>1</v>
      </c>
      <c r="C16" s="71">
        <v>87</v>
      </c>
      <c r="D16" s="71">
        <v>20</v>
      </c>
      <c r="E16" s="71">
        <v>20</v>
      </c>
      <c r="F16" s="71">
        <v>25</v>
      </c>
      <c r="G16" s="71"/>
      <c r="H16" s="71"/>
      <c r="I16" s="71">
        <f>+SUM(C16:H16)</f>
        <v>152</v>
      </c>
      <c r="J16" s="60"/>
      <c r="K16" s="60"/>
      <c r="L16" s="60"/>
      <c r="M16" s="60"/>
      <c r="N16" s="60"/>
      <c r="O16" s="60"/>
      <c r="P16" s="60"/>
      <c r="Q16" s="60"/>
      <c r="R16" s="60"/>
      <c r="S16" s="60"/>
      <c r="T16" s="60"/>
    </row>
    <row r="17" spans="1:20" ht="19.5" customHeight="1">
      <c r="A17" s="60" t="s">
        <v>19</v>
      </c>
      <c r="B17" s="60" t="s">
        <v>1</v>
      </c>
      <c r="C17" s="71">
        <v>87</v>
      </c>
      <c r="D17" s="71">
        <v>20</v>
      </c>
      <c r="E17" s="71">
        <v>20</v>
      </c>
      <c r="F17" s="71"/>
      <c r="G17" s="71"/>
      <c r="H17" s="71"/>
      <c r="I17" s="71">
        <f>+SUM(C17:H17)</f>
        <v>127</v>
      </c>
      <c r="J17" s="60"/>
      <c r="K17" s="86" t="s">
        <v>93</v>
      </c>
      <c r="L17" s="91">
        <v>12000</v>
      </c>
      <c r="M17" s="60"/>
      <c r="N17" s="60"/>
      <c r="O17" s="60"/>
      <c r="P17" s="60"/>
      <c r="Q17" s="60"/>
      <c r="R17" s="60"/>
      <c r="S17" s="60"/>
      <c r="T17" s="60"/>
    </row>
    <row r="18" spans="1:20" ht="19.5" customHeight="1">
      <c r="A18" s="60" t="s">
        <v>19</v>
      </c>
      <c r="B18" s="60" t="s">
        <v>2</v>
      </c>
      <c r="C18" s="71">
        <v>72.5</v>
      </c>
      <c r="D18" s="71">
        <v>20</v>
      </c>
      <c r="E18" s="71"/>
      <c r="F18" s="71"/>
      <c r="G18" s="71"/>
      <c r="H18" s="71"/>
      <c r="I18" s="71">
        <f>+SUM(C18:H18)</f>
        <v>92.5</v>
      </c>
      <c r="J18" s="60"/>
      <c r="K18" s="87" t="s">
        <v>95</v>
      </c>
      <c r="L18" s="92">
        <v>10000</v>
      </c>
      <c r="M18" s="60"/>
      <c r="N18" s="60"/>
      <c r="O18" s="60"/>
      <c r="P18" s="60"/>
      <c r="Q18" s="60"/>
      <c r="R18" s="60"/>
      <c r="S18" s="60"/>
      <c r="T18" s="60"/>
    </row>
    <row r="19" spans="1:20" ht="19.5" customHeight="1">
      <c r="A19" s="60" t="s">
        <v>19</v>
      </c>
      <c r="B19" s="60" t="s">
        <v>2</v>
      </c>
      <c r="C19" s="71">
        <v>72.5</v>
      </c>
      <c r="D19" s="71">
        <v>20</v>
      </c>
      <c r="E19" s="71"/>
      <c r="F19" s="71"/>
      <c r="G19" s="71"/>
      <c r="H19" s="71"/>
      <c r="I19" s="71">
        <f>+SUM(C19:H19)</f>
        <v>92.5</v>
      </c>
      <c r="J19" s="60"/>
      <c r="K19" s="88" t="s">
        <v>94</v>
      </c>
      <c r="L19" s="93">
        <v>15000</v>
      </c>
      <c r="M19" s="60"/>
      <c r="N19" s="60"/>
      <c r="O19" s="60"/>
      <c r="P19" s="60"/>
      <c r="Q19" s="60"/>
      <c r="R19" s="60"/>
      <c r="S19" s="60"/>
      <c r="T19" s="60"/>
    </row>
    <row r="20" spans="1:20" ht="15">
      <c r="A20" s="60"/>
      <c r="B20" s="60"/>
      <c r="C20" s="71"/>
      <c r="D20" s="71"/>
      <c r="E20" s="71"/>
      <c r="F20" s="71"/>
      <c r="G20" s="71"/>
      <c r="H20" s="71">
        <v>60</v>
      </c>
      <c r="I20" s="71">
        <v>60</v>
      </c>
      <c r="J20" s="60"/>
      <c r="K20" s="89"/>
      <c r="L20" s="90"/>
      <c r="M20" s="60"/>
      <c r="N20" s="60"/>
      <c r="O20" s="60"/>
      <c r="P20" s="60"/>
      <c r="Q20" s="60"/>
      <c r="R20" s="60"/>
      <c r="S20" s="60"/>
      <c r="T20" s="60"/>
    </row>
    <row r="21" spans="1:20" ht="16.5" thickBot="1">
      <c r="A21" s="60"/>
      <c r="B21" s="60"/>
      <c r="C21" s="71"/>
      <c r="D21" s="71"/>
      <c r="E21" s="71"/>
      <c r="F21" s="71"/>
      <c r="G21" s="71"/>
      <c r="H21" s="69" t="s">
        <v>74</v>
      </c>
      <c r="I21" s="72">
        <f>+SUM(I16:I20)</f>
        <v>524</v>
      </c>
      <c r="J21" s="60"/>
      <c r="K21" s="89"/>
      <c r="L21" s="90"/>
      <c r="M21" s="60"/>
      <c r="N21" s="60"/>
      <c r="O21" s="60"/>
      <c r="P21" s="60"/>
      <c r="Q21" s="60"/>
      <c r="R21" s="60"/>
      <c r="S21" s="60"/>
      <c r="T21" s="60"/>
    </row>
    <row r="22" spans="1:20" ht="15">
      <c r="A22" s="60"/>
      <c r="B22" s="60"/>
      <c r="C22" s="60"/>
      <c r="D22" s="60"/>
      <c r="E22" s="60"/>
      <c r="F22" s="60"/>
      <c r="G22" s="60"/>
      <c r="H22" s="60"/>
      <c r="I22" s="60"/>
      <c r="J22" s="60"/>
      <c r="K22" s="89"/>
      <c r="L22" s="90"/>
      <c r="M22" s="60"/>
      <c r="N22" s="60"/>
      <c r="O22" s="60"/>
      <c r="P22" s="60"/>
      <c r="Q22" s="60"/>
      <c r="R22" s="60"/>
      <c r="S22" s="60"/>
      <c r="T22" s="60"/>
    </row>
    <row r="23" spans="1:20" ht="15.75">
      <c r="A23" s="68" t="s">
        <v>79</v>
      </c>
      <c r="B23" s="60"/>
      <c r="C23" s="60"/>
      <c r="D23" s="60"/>
      <c r="E23" s="60"/>
      <c r="F23" s="60"/>
      <c r="G23" s="60"/>
      <c r="H23" s="60"/>
      <c r="I23" s="60"/>
      <c r="J23" s="60"/>
      <c r="K23" s="89"/>
      <c r="L23" s="90"/>
      <c r="M23" s="60"/>
      <c r="N23" s="60"/>
      <c r="O23" s="60"/>
      <c r="P23" s="60"/>
      <c r="Q23" s="60"/>
      <c r="R23" s="60"/>
      <c r="S23" s="60"/>
      <c r="T23" s="60"/>
    </row>
    <row r="24" spans="1:20" ht="15">
      <c r="A24" s="60"/>
      <c r="B24" s="60"/>
      <c r="C24" s="60"/>
      <c r="D24" s="60"/>
      <c r="E24" s="60"/>
      <c r="F24" s="60"/>
      <c r="G24" s="60"/>
      <c r="H24" s="60"/>
      <c r="I24" s="60"/>
      <c r="J24" s="60"/>
      <c r="K24" s="60"/>
      <c r="L24" s="60"/>
      <c r="M24" s="60"/>
      <c r="N24" s="60"/>
      <c r="O24" s="60"/>
      <c r="P24" s="60"/>
      <c r="Q24" s="60"/>
      <c r="R24" s="60"/>
      <c r="S24" s="60"/>
      <c r="T24" s="60"/>
    </row>
    <row r="25" spans="1:20" ht="15.75">
      <c r="A25" s="62" t="s">
        <v>63</v>
      </c>
      <c r="B25" s="62" t="s">
        <v>69</v>
      </c>
      <c r="C25" s="62" t="s">
        <v>0</v>
      </c>
      <c r="D25" s="62" t="s">
        <v>80</v>
      </c>
      <c r="E25" s="62" t="s">
        <v>64</v>
      </c>
      <c r="F25" s="62" t="s">
        <v>65</v>
      </c>
      <c r="G25" s="62" t="s">
        <v>66</v>
      </c>
      <c r="H25" s="62" t="s">
        <v>67</v>
      </c>
      <c r="I25" s="68" t="s">
        <v>72</v>
      </c>
      <c r="J25" s="60"/>
      <c r="K25" s="60"/>
      <c r="L25" s="60"/>
      <c r="M25" s="60"/>
      <c r="N25" s="60"/>
      <c r="O25" s="60"/>
      <c r="P25" s="60"/>
      <c r="Q25" s="60"/>
      <c r="R25" s="60"/>
      <c r="S25" s="60"/>
      <c r="T25" s="60"/>
    </row>
    <row r="26" spans="1:20" ht="15">
      <c r="A26" s="60" t="s">
        <v>70</v>
      </c>
      <c r="B26" s="60" t="s">
        <v>1</v>
      </c>
      <c r="C26" s="64">
        <v>122.4</v>
      </c>
      <c r="D26" s="64">
        <v>30</v>
      </c>
      <c r="E26" s="64">
        <v>20</v>
      </c>
      <c r="F26" s="64">
        <v>25</v>
      </c>
      <c r="G26" s="64"/>
      <c r="H26" s="64"/>
      <c r="I26" s="64">
        <f>+SUM(C26:H26)</f>
        <v>197.4</v>
      </c>
      <c r="J26" s="60"/>
      <c r="K26" s="60"/>
      <c r="L26" s="60"/>
      <c r="M26" s="60"/>
      <c r="N26" s="60"/>
      <c r="O26" s="60"/>
      <c r="P26" s="60"/>
      <c r="Q26" s="60"/>
      <c r="R26" s="60"/>
      <c r="S26" s="60"/>
      <c r="T26" s="60"/>
    </row>
    <row r="27" spans="1:20" ht="15">
      <c r="A27" s="60" t="s">
        <v>19</v>
      </c>
      <c r="B27" s="60" t="s">
        <v>2</v>
      </c>
      <c r="C27" s="64">
        <v>85</v>
      </c>
      <c r="D27" s="64">
        <v>30</v>
      </c>
      <c r="E27" s="64"/>
      <c r="F27" s="64"/>
      <c r="G27" s="64"/>
      <c r="H27" s="64"/>
      <c r="I27" s="64">
        <f>+SUM(C27:H27)</f>
        <v>115</v>
      </c>
      <c r="J27" s="60"/>
      <c r="K27" s="60"/>
      <c r="L27" s="60"/>
      <c r="M27" s="60"/>
      <c r="N27" s="60"/>
      <c r="O27" s="60"/>
      <c r="P27" s="60"/>
      <c r="Q27" s="60"/>
      <c r="R27" s="60"/>
      <c r="S27" s="60"/>
      <c r="T27" s="60"/>
    </row>
    <row r="28" spans="1:20" ht="15">
      <c r="A28" s="60" t="s">
        <v>71</v>
      </c>
      <c r="B28" s="60" t="s">
        <v>27</v>
      </c>
      <c r="C28" s="64">
        <v>54.4</v>
      </c>
      <c r="D28" s="64">
        <v>30</v>
      </c>
      <c r="E28" s="64"/>
      <c r="F28" s="64"/>
      <c r="G28" s="64"/>
      <c r="H28" s="64"/>
      <c r="I28" s="64">
        <f>+SUM(C28:H28)</f>
        <v>84.4</v>
      </c>
      <c r="J28" s="60"/>
      <c r="K28" s="60"/>
      <c r="L28" s="60"/>
      <c r="M28" s="60"/>
      <c r="N28" s="60"/>
      <c r="O28" s="60"/>
      <c r="P28" s="60"/>
      <c r="Q28" s="60"/>
      <c r="R28" s="60"/>
      <c r="S28" s="60"/>
      <c r="T28" s="60"/>
    </row>
    <row r="29" spans="1:20" ht="15.75" thickBot="1">
      <c r="A29" s="60"/>
      <c r="B29" s="60"/>
      <c r="C29" s="64"/>
      <c r="D29" s="64"/>
      <c r="E29" s="64"/>
      <c r="F29" s="64"/>
      <c r="G29" s="64"/>
      <c r="H29" s="64">
        <v>72</v>
      </c>
      <c r="I29" s="64">
        <f>+SUM(C29:H29)</f>
        <v>72</v>
      </c>
      <c r="J29" s="60"/>
      <c r="K29" s="60"/>
      <c r="L29" s="60"/>
      <c r="M29" s="60"/>
      <c r="N29" s="60"/>
      <c r="O29" s="60"/>
      <c r="P29" s="60"/>
      <c r="Q29" s="60"/>
      <c r="R29" s="60"/>
      <c r="S29" s="60"/>
      <c r="T29" s="60"/>
    </row>
    <row r="30" spans="1:20" ht="16.5" thickBot="1">
      <c r="A30" s="60"/>
      <c r="B30" s="60"/>
      <c r="C30" s="64"/>
      <c r="D30" s="64"/>
      <c r="E30" s="64"/>
      <c r="F30" s="64"/>
      <c r="G30" s="64"/>
      <c r="H30" s="69" t="s">
        <v>74</v>
      </c>
      <c r="I30" s="73">
        <f>+SUM(I26:I29)</f>
        <v>468.79999999999995</v>
      </c>
      <c r="J30" s="60"/>
      <c r="K30" s="60"/>
      <c r="L30" s="60"/>
      <c r="M30" s="60"/>
      <c r="N30" s="60"/>
      <c r="O30" s="60"/>
      <c r="P30" s="60"/>
      <c r="Q30" s="60"/>
      <c r="R30" s="60"/>
      <c r="S30" s="60"/>
      <c r="T30" s="60"/>
    </row>
    <row r="31" spans="1:20" ht="15">
      <c r="A31" s="60"/>
      <c r="B31" s="60"/>
      <c r="C31" s="60"/>
      <c r="D31" s="60"/>
      <c r="E31" s="60"/>
      <c r="F31" s="60"/>
      <c r="G31" s="60"/>
      <c r="H31" s="60"/>
      <c r="I31" s="60"/>
      <c r="J31" s="60"/>
      <c r="K31" s="60"/>
      <c r="L31" s="60"/>
      <c r="M31" s="60"/>
      <c r="N31" s="60"/>
      <c r="O31" s="60"/>
      <c r="P31" s="60"/>
      <c r="Q31" s="60"/>
      <c r="R31" s="60"/>
      <c r="S31" s="60"/>
      <c r="T31" s="60"/>
    </row>
    <row r="32" spans="1:20" ht="15.75" thickBot="1">
      <c r="A32" s="60"/>
      <c r="B32" s="60"/>
      <c r="C32" s="60"/>
      <c r="D32" s="60"/>
      <c r="E32" s="60"/>
      <c r="F32" s="60"/>
      <c r="G32" s="60"/>
      <c r="H32" s="60"/>
      <c r="I32" s="60"/>
      <c r="J32" s="60"/>
      <c r="K32" s="60"/>
      <c r="L32" s="60"/>
      <c r="M32" s="60"/>
      <c r="N32" s="60"/>
      <c r="O32" s="60"/>
      <c r="P32" s="60"/>
      <c r="Q32" s="60"/>
      <c r="R32" s="60"/>
      <c r="S32" s="60"/>
      <c r="T32" s="60"/>
    </row>
    <row r="33" spans="1:20" ht="18.75" thickBot="1">
      <c r="A33" s="60"/>
      <c r="B33" s="60"/>
      <c r="C33" s="60"/>
      <c r="D33" s="60"/>
      <c r="E33" s="70" t="s">
        <v>81</v>
      </c>
      <c r="F33" s="60"/>
      <c r="G33" s="60"/>
      <c r="H33" s="60"/>
      <c r="I33" s="73">
        <f>+I21+I30</f>
        <v>992.8</v>
      </c>
      <c r="J33" s="60"/>
      <c r="K33" s="60"/>
      <c r="L33" s="60"/>
      <c r="M33" s="60"/>
      <c r="N33" s="60"/>
      <c r="O33" s="60"/>
      <c r="P33" s="60"/>
      <c r="Q33" s="60"/>
      <c r="R33" s="60"/>
      <c r="S33" s="60"/>
      <c r="T33" s="60"/>
    </row>
    <row r="34" spans="1:20" ht="15">
      <c r="A34" s="60"/>
      <c r="B34" s="60"/>
      <c r="C34" s="60"/>
      <c r="D34" s="60"/>
      <c r="E34" s="60"/>
      <c r="F34" s="60"/>
      <c r="G34" s="60"/>
      <c r="H34" s="60"/>
      <c r="I34" s="60"/>
      <c r="J34" s="60"/>
      <c r="K34" s="60"/>
      <c r="L34" s="60"/>
      <c r="M34" s="60"/>
      <c r="N34" s="60"/>
      <c r="O34" s="60"/>
      <c r="P34" s="60"/>
      <c r="Q34" s="60"/>
      <c r="R34" s="60"/>
      <c r="S34" s="60"/>
      <c r="T34" s="60"/>
    </row>
    <row r="35" spans="1:20" ht="15">
      <c r="A35" s="60"/>
      <c r="B35" s="60"/>
      <c r="C35" s="60"/>
      <c r="D35" s="60"/>
      <c r="E35" s="60"/>
      <c r="F35" s="60"/>
      <c r="G35" s="60"/>
      <c r="H35" s="60"/>
      <c r="I35" s="60"/>
      <c r="J35" s="60"/>
      <c r="K35" s="60"/>
      <c r="L35" s="60"/>
      <c r="M35" s="60"/>
      <c r="N35" s="60"/>
      <c r="O35" s="60"/>
      <c r="P35" s="60"/>
      <c r="Q35" s="60"/>
      <c r="R35" s="60"/>
      <c r="S35" s="60"/>
      <c r="T35" s="60"/>
    </row>
    <row r="36" spans="1:20" ht="18">
      <c r="A36" s="70" t="s">
        <v>82</v>
      </c>
      <c r="B36" s="60"/>
      <c r="C36" s="60"/>
      <c r="D36" s="60"/>
      <c r="E36" s="60"/>
      <c r="F36" s="60"/>
      <c r="G36" s="60"/>
      <c r="H36" s="60"/>
      <c r="I36" s="60"/>
      <c r="J36" s="60"/>
      <c r="K36" s="60"/>
      <c r="L36" s="60"/>
      <c r="M36" s="60"/>
      <c r="N36" s="60"/>
      <c r="O36" s="60"/>
      <c r="P36" s="60"/>
      <c r="Q36" s="60"/>
      <c r="R36" s="60"/>
      <c r="S36" s="60"/>
      <c r="T36" s="60"/>
    </row>
    <row r="37" spans="1:20" ht="15">
      <c r="A37" s="60"/>
      <c r="B37" s="60"/>
      <c r="C37" s="60"/>
      <c r="D37" s="60"/>
      <c r="E37" s="60"/>
      <c r="F37" s="60"/>
      <c r="G37" s="60"/>
      <c r="H37" s="60"/>
      <c r="I37" s="60"/>
      <c r="J37" s="60"/>
      <c r="K37" s="60"/>
      <c r="L37" s="60"/>
      <c r="M37" s="60"/>
      <c r="N37" s="60"/>
      <c r="O37" s="60"/>
      <c r="P37" s="60"/>
      <c r="Q37" s="60"/>
      <c r="R37" s="60"/>
      <c r="S37" s="60"/>
      <c r="T37" s="60"/>
    </row>
    <row r="38" spans="1:20" ht="15.75">
      <c r="A38" s="68" t="s">
        <v>78</v>
      </c>
      <c r="B38" s="60"/>
      <c r="C38" s="60"/>
      <c r="D38" s="60"/>
      <c r="E38" s="60"/>
      <c r="F38" s="60"/>
      <c r="G38" s="60"/>
      <c r="H38" s="60"/>
      <c r="I38" s="60"/>
      <c r="J38" s="60"/>
      <c r="K38" s="60"/>
      <c r="L38" s="60"/>
      <c r="M38" s="60"/>
      <c r="N38" s="60"/>
      <c r="O38" s="60"/>
      <c r="P38" s="60"/>
      <c r="Q38" s="60"/>
      <c r="R38" s="60"/>
      <c r="S38" s="60"/>
      <c r="T38" s="60"/>
    </row>
    <row r="39" spans="1:20" ht="15">
      <c r="A39" s="60"/>
      <c r="B39" s="60"/>
      <c r="C39" s="60"/>
      <c r="D39" s="60"/>
      <c r="E39" s="60"/>
      <c r="F39" s="60"/>
      <c r="G39" s="60"/>
      <c r="H39" s="60"/>
      <c r="I39" s="60"/>
      <c r="J39" s="60"/>
      <c r="K39" s="60"/>
      <c r="L39" s="60"/>
      <c r="M39" s="60"/>
      <c r="N39" s="60"/>
      <c r="O39" s="60"/>
      <c r="P39" s="60"/>
      <c r="Q39" s="60"/>
      <c r="R39" s="60"/>
      <c r="S39" s="60"/>
      <c r="T39" s="60"/>
    </row>
    <row r="40" spans="1:20" ht="15.75">
      <c r="A40" s="62" t="s">
        <v>63</v>
      </c>
      <c r="B40" s="62" t="s">
        <v>69</v>
      </c>
      <c r="C40" s="62" t="s">
        <v>0</v>
      </c>
      <c r="D40" s="62" t="s">
        <v>77</v>
      </c>
      <c r="E40" s="62" t="s">
        <v>64</v>
      </c>
      <c r="F40" s="62" t="s">
        <v>65</v>
      </c>
      <c r="G40" s="62" t="s">
        <v>66</v>
      </c>
      <c r="H40" s="62" t="s">
        <v>67</v>
      </c>
      <c r="I40" s="68" t="s">
        <v>72</v>
      </c>
      <c r="J40" s="60"/>
      <c r="K40" s="60"/>
      <c r="L40" s="60"/>
      <c r="M40" s="60"/>
      <c r="N40" s="60"/>
      <c r="O40" s="60"/>
      <c r="P40" s="60"/>
      <c r="Q40" s="60"/>
      <c r="R40" s="60"/>
      <c r="S40" s="60"/>
      <c r="T40" s="60"/>
    </row>
    <row r="41" spans="1:20" ht="15">
      <c r="A41" s="60" t="s">
        <v>19</v>
      </c>
      <c r="B41" s="60" t="s">
        <v>1</v>
      </c>
      <c r="C41" s="71">
        <v>87</v>
      </c>
      <c r="D41" s="71">
        <v>20</v>
      </c>
      <c r="E41" s="71">
        <v>20</v>
      </c>
      <c r="F41" s="71">
        <v>25</v>
      </c>
      <c r="G41" s="71"/>
      <c r="H41" s="71"/>
      <c r="I41" s="71">
        <f>+SUM(C41:H41)</f>
        <v>152</v>
      </c>
      <c r="J41" s="60"/>
      <c r="K41" s="60"/>
      <c r="L41" s="60"/>
      <c r="M41" s="60"/>
      <c r="N41" s="60"/>
      <c r="O41" s="60"/>
      <c r="P41" s="60"/>
      <c r="Q41" s="60"/>
      <c r="R41" s="60"/>
      <c r="S41" s="60"/>
      <c r="T41" s="60"/>
    </row>
    <row r="42" spans="1:20" ht="15">
      <c r="A42" s="60" t="s">
        <v>19</v>
      </c>
      <c r="B42" s="60" t="s">
        <v>1</v>
      </c>
      <c r="C42" s="71">
        <v>87</v>
      </c>
      <c r="D42" s="71">
        <v>20</v>
      </c>
      <c r="E42" s="71">
        <v>20</v>
      </c>
      <c r="F42" s="71"/>
      <c r="G42" s="71"/>
      <c r="H42" s="71"/>
      <c r="I42" s="71">
        <f>+SUM(C42:H42)</f>
        <v>127</v>
      </c>
      <c r="J42" s="60"/>
      <c r="K42" s="60"/>
      <c r="L42" s="60"/>
      <c r="M42" s="60"/>
      <c r="N42" s="60"/>
      <c r="O42" s="60"/>
      <c r="P42" s="60"/>
      <c r="Q42" s="60"/>
      <c r="R42" s="60"/>
      <c r="S42" s="60"/>
      <c r="T42" s="60"/>
    </row>
    <row r="43" spans="1:20" ht="15">
      <c r="A43" s="60" t="s">
        <v>19</v>
      </c>
      <c r="B43" s="60" t="s">
        <v>2</v>
      </c>
      <c r="C43" s="71">
        <v>72.5</v>
      </c>
      <c r="D43" s="71">
        <v>20</v>
      </c>
      <c r="E43" s="71"/>
      <c r="F43" s="71"/>
      <c r="G43" s="71"/>
      <c r="H43" s="71"/>
      <c r="I43" s="71">
        <f>+SUM(C43:H43)</f>
        <v>92.5</v>
      </c>
      <c r="J43" s="60"/>
      <c r="K43" s="60"/>
      <c r="L43" s="60"/>
      <c r="M43" s="60"/>
      <c r="N43" s="60"/>
      <c r="O43" s="60"/>
      <c r="P43" s="60"/>
      <c r="Q43" s="60"/>
      <c r="R43" s="60"/>
      <c r="S43" s="60"/>
      <c r="T43" s="60"/>
    </row>
    <row r="44" spans="1:20" ht="15">
      <c r="A44" s="60" t="s">
        <v>19</v>
      </c>
      <c r="B44" s="60" t="s">
        <v>2</v>
      </c>
      <c r="C44" s="71">
        <v>72.5</v>
      </c>
      <c r="D44" s="71">
        <v>20</v>
      </c>
      <c r="E44" s="71"/>
      <c r="F44" s="71"/>
      <c r="G44" s="71"/>
      <c r="H44" s="71"/>
      <c r="I44" s="71">
        <f>+SUM(C44:H44)</f>
        <v>92.5</v>
      </c>
      <c r="J44" s="60"/>
      <c r="K44" s="60"/>
      <c r="L44" s="60"/>
      <c r="M44" s="60"/>
      <c r="N44" s="60"/>
      <c r="O44" s="60"/>
      <c r="P44" s="60"/>
      <c r="Q44" s="60"/>
      <c r="R44" s="60"/>
      <c r="S44" s="60"/>
      <c r="T44" s="60"/>
    </row>
    <row r="45" spans="1:20" ht="15.75" thickBot="1">
      <c r="A45" s="60"/>
      <c r="B45" s="60"/>
      <c r="C45" s="71"/>
      <c r="D45" s="71"/>
      <c r="E45" s="71"/>
      <c r="F45" s="71"/>
      <c r="G45" s="71"/>
      <c r="H45" s="71">
        <v>60</v>
      </c>
      <c r="I45" s="71">
        <v>60</v>
      </c>
      <c r="J45" s="60"/>
      <c r="K45" s="60"/>
      <c r="L45" s="60"/>
      <c r="M45" s="60"/>
      <c r="N45" s="60"/>
      <c r="O45" s="60"/>
      <c r="P45" s="60"/>
      <c r="Q45" s="60"/>
      <c r="R45" s="60"/>
      <c r="S45" s="60"/>
      <c r="T45" s="60"/>
    </row>
    <row r="46" spans="1:20" ht="16.5" thickBot="1">
      <c r="A46" s="60"/>
      <c r="B46" s="60"/>
      <c r="C46" s="71"/>
      <c r="D46" s="71"/>
      <c r="E46" s="71"/>
      <c r="F46" s="71"/>
      <c r="G46" s="71"/>
      <c r="H46" s="69" t="s">
        <v>74</v>
      </c>
      <c r="I46" s="72">
        <f>+SUM(I41:I45)</f>
        <v>524</v>
      </c>
      <c r="J46" s="60"/>
      <c r="K46" s="60"/>
      <c r="L46" s="60"/>
      <c r="M46" s="60"/>
      <c r="N46" s="60"/>
      <c r="O46" s="60"/>
      <c r="P46" s="60"/>
      <c r="Q46" s="60"/>
      <c r="R46" s="60"/>
      <c r="S46" s="60"/>
      <c r="T46" s="60"/>
    </row>
    <row r="47" spans="1:20" ht="15">
      <c r="A47" s="60"/>
      <c r="B47" s="60"/>
      <c r="C47" s="60"/>
      <c r="D47" s="60"/>
      <c r="E47" s="60"/>
      <c r="F47" s="60"/>
      <c r="G47" s="60"/>
      <c r="H47" s="60"/>
      <c r="I47" s="60"/>
      <c r="J47" s="60"/>
      <c r="K47" s="60"/>
      <c r="L47" s="60"/>
      <c r="M47" s="60"/>
      <c r="N47" s="60"/>
      <c r="O47" s="60"/>
      <c r="P47" s="60"/>
      <c r="Q47" s="60"/>
      <c r="R47" s="60"/>
      <c r="S47" s="60"/>
      <c r="T47" s="60"/>
    </row>
    <row r="48" spans="1:20" ht="15.75">
      <c r="A48" s="68" t="s">
        <v>79</v>
      </c>
      <c r="B48" s="60"/>
      <c r="C48" s="60"/>
      <c r="D48" s="60"/>
      <c r="E48" s="60"/>
      <c r="F48" s="60"/>
      <c r="G48" s="60"/>
      <c r="H48" s="60"/>
      <c r="I48" s="60"/>
      <c r="J48" s="60"/>
      <c r="K48" s="60"/>
      <c r="L48" s="60"/>
      <c r="M48" s="60"/>
      <c r="N48" s="60"/>
      <c r="O48" s="60"/>
      <c r="P48" s="60"/>
      <c r="Q48" s="60"/>
      <c r="R48" s="60"/>
      <c r="S48" s="60"/>
      <c r="T48" s="60"/>
    </row>
    <row r="49" spans="1:20" ht="15">
      <c r="A49" s="60"/>
      <c r="B49" s="60"/>
      <c r="C49" s="60"/>
      <c r="D49" s="60"/>
      <c r="E49" s="60"/>
      <c r="F49" s="60"/>
      <c r="G49" s="60"/>
      <c r="H49" s="60"/>
      <c r="I49" s="60"/>
      <c r="J49" s="60"/>
      <c r="K49" s="60"/>
      <c r="L49" s="60"/>
      <c r="M49" s="60"/>
      <c r="N49" s="60"/>
      <c r="O49" s="60"/>
      <c r="P49" s="60"/>
      <c r="Q49" s="60"/>
      <c r="R49" s="60"/>
      <c r="S49" s="60"/>
      <c r="T49" s="60"/>
    </row>
    <row r="50" spans="1:20" ht="15.75">
      <c r="A50" s="62" t="s">
        <v>63</v>
      </c>
      <c r="B50" s="62" t="s">
        <v>69</v>
      </c>
      <c r="C50" s="62" t="s">
        <v>0</v>
      </c>
      <c r="D50" s="62" t="s">
        <v>80</v>
      </c>
      <c r="E50" s="62" t="s">
        <v>64</v>
      </c>
      <c r="F50" s="62" t="s">
        <v>65</v>
      </c>
      <c r="G50" s="62" t="s">
        <v>66</v>
      </c>
      <c r="H50" s="62" t="s">
        <v>67</v>
      </c>
      <c r="I50" s="68" t="s">
        <v>72</v>
      </c>
      <c r="J50" s="60"/>
      <c r="K50" s="60"/>
      <c r="L50" s="60"/>
      <c r="M50" s="60"/>
      <c r="N50" s="60"/>
      <c r="O50" s="60"/>
      <c r="P50" s="60"/>
      <c r="Q50" s="60"/>
      <c r="R50" s="60"/>
      <c r="S50" s="60"/>
      <c r="T50" s="60"/>
    </row>
    <row r="51" spans="1:9" ht="15">
      <c r="A51" s="60" t="s">
        <v>70</v>
      </c>
      <c r="B51" s="60" t="s">
        <v>1</v>
      </c>
      <c r="C51" s="64">
        <v>122.4</v>
      </c>
      <c r="D51" s="64">
        <v>30</v>
      </c>
      <c r="E51" s="64">
        <v>20</v>
      </c>
      <c r="F51" s="64">
        <v>25</v>
      </c>
      <c r="G51" s="64"/>
      <c r="H51" s="64"/>
      <c r="I51" s="64">
        <f>+SUM(C51:H51)</f>
        <v>197.4</v>
      </c>
    </row>
    <row r="52" spans="1:9" ht="15">
      <c r="A52" s="60" t="s">
        <v>19</v>
      </c>
      <c r="B52" s="60" t="s">
        <v>2</v>
      </c>
      <c r="C52" s="64">
        <v>85</v>
      </c>
      <c r="D52" s="64">
        <v>30</v>
      </c>
      <c r="E52" s="64"/>
      <c r="F52" s="64"/>
      <c r="G52" s="64"/>
      <c r="H52" s="64"/>
      <c r="I52" s="64">
        <f>+SUM(C52:H52)</f>
        <v>115</v>
      </c>
    </row>
    <row r="53" spans="1:9" ht="15">
      <c r="A53" s="60" t="s">
        <v>71</v>
      </c>
      <c r="B53" s="60" t="s">
        <v>27</v>
      </c>
      <c r="C53" s="64">
        <v>54.4</v>
      </c>
      <c r="D53" s="64">
        <v>30</v>
      </c>
      <c r="E53" s="64"/>
      <c r="F53" s="64"/>
      <c r="G53" s="64"/>
      <c r="H53" s="64"/>
      <c r="I53" s="64">
        <f>+SUM(C53:H53)</f>
        <v>84.4</v>
      </c>
    </row>
    <row r="54" spans="1:9" ht="15.75" thickBot="1">
      <c r="A54" s="60"/>
      <c r="B54" s="60"/>
      <c r="C54" s="64"/>
      <c r="D54" s="64"/>
      <c r="E54" s="64"/>
      <c r="F54" s="64"/>
      <c r="G54" s="64"/>
      <c r="H54" s="64">
        <v>72</v>
      </c>
      <c r="I54" s="64">
        <f>+SUM(C54:H54)</f>
        <v>72</v>
      </c>
    </row>
    <row r="55" spans="1:9" ht="16.5" thickBot="1">
      <c r="A55" s="60"/>
      <c r="B55" s="60"/>
      <c r="C55" s="64"/>
      <c r="D55" s="64"/>
      <c r="E55" s="64"/>
      <c r="F55" s="64"/>
      <c r="G55" s="64"/>
      <c r="H55" s="69" t="s">
        <v>74</v>
      </c>
      <c r="I55" s="73">
        <f>+SUM(I51:I54)</f>
        <v>468.79999999999995</v>
      </c>
    </row>
    <row r="56" spans="1:9" ht="15">
      <c r="A56" s="60"/>
      <c r="B56" s="60"/>
      <c r="C56" s="60"/>
      <c r="D56" s="60"/>
      <c r="E56" s="60"/>
      <c r="F56" s="60"/>
      <c r="G56" s="60"/>
      <c r="H56" s="60"/>
      <c r="I56" s="60"/>
    </row>
    <row r="57" spans="1:9" ht="15.75" thickBot="1">
      <c r="A57" s="60"/>
      <c r="B57" s="60"/>
      <c r="C57" s="60"/>
      <c r="D57" s="60"/>
      <c r="E57" s="60"/>
      <c r="F57" s="60"/>
      <c r="G57" s="60"/>
      <c r="H57" s="60"/>
      <c r="I57" s="60"/>
    </row>
    <row r="58" spans="1:9" ht="18.75" thickBot="1">
      <c r="A58" s="60"/>
      <c r="B58" s="60"/>
      <c r="C58" s="60"/>
      <c r="D58" s="60"/>
      <c r="E58" s="70" t="s">
        <v>83</v>
      </c>
      <c r="F58" s="60"/>
      <c r="G58" s="60"/>
      <c r="H58" s="60"/>
      <c r="I58" s="73">
        <f>+I46+I55</f>
        <v>992.8</v>
      </c>
    </row>
    <row r="60" ht="18">
      <c r="A60" s="74" t="s">
        <v>84</v>
      </c>
    </row>
    <row r="62" ht="15.75">
      <c r="A62" s="75" t="s">
        <v>85</v>
      </c>
    </row>
    <row r="64" spans="5:9" ht="15.75">
      <c r="E64" s="60" t="s">
        <v>86</v>
      </c>
      <c r="I64" s="76">
        <v>900</v>
      </c>
    </row>
    <row r="66" ht="15.75">
      <c r="A66" s="68" t="s">
        <v>79</v>
      </c>
    </row>
    <row r="68" spans="1:9" ht="15.75">
      <c r="A68" s="62" t="s">
        <v>63</v>
      </c>
      <c r="B68" s="62" t="s">
        <v>69</v>
      </c>
      <c r="C68" s="62" t="s">
        <v>0</v>
      </c>
      <c r="D68" s="62" t="s">
        <v>77</v>
      </c>
      <c r="E68" s="62" t="s">
        <v>64</v>
      </c>
      <c r="F68" s="62" t="s">
        <v>65</v>
      </c>
      <c r="G68" s="62" t="s">
        <v>66</v>
      </c>
      <c r="H68" s="62" t="s">
        <v>67</v>
      </c>
      <c r="I68" s="68" t="s">
        <v>72</v>
      </c>
    </row>
    <row r="69" spans="1:9" ht="15">
      <c r="A69" s="60" t="s">
        <v>70</v>
      </c>
      <c r="B69" s="60" t="s">
        <v>1</v>
      </c>
      <c r="C69" s="64">
        <v>122.4</v>
      </c>
      <c r="D69" s="64">
        <v>20</v>
      </c>
      <c r="E69" s="64">
        <v>20</v>
      </c>
      <c r="F69" s="64">
        <v>25</v>
      </c>
      <c r="G69" s="60"/>
      <c r="H69" s="60"/>
      <c r="I69" s="64">
        <f>+SUM(C69:H69)</f>
        <v>187.4</v>
      </c>
    </row>
    <row r="70" spans="1:9" ht="15">
      <c r="A70" s="60" t="s">
        <v>19</v>
      </c>
      <c r="B70" s="60" t="s">
        <v>27</v>
      </c>
      <c r="C70" s="64">
        <v>68</v>
      </c>
      <c r="D70" s="64">
        <v>20</v>
      </c>
      <c r="E70" s="60"/>
      <c r="F70" s="60"/>
      <c r="G70" s="60"/>
      <c r="H70" s="60"/>
      <c r="I70" s="64">
        <f>+SUM(C70:H70)</f>
        <v>88</v>
      </c>
    </row>
    <row r="71" spans="1:9" ht="15">
      <c r="A71" s="60" t="s">
        <v>25</v>
      </c>
      <c r="B71" s="60" t="s">
        <v>27</v>
      </c>
      <c r="C71" s="64">
        <v>20.4</v>
      </c>
      <c r="D71" s="64">
        <v>20</v>
      </c>
      <c r="E71" s="60"/>
      <c r="F71" s="60"/>
      <c r="G71" s="60"/>
      <c r="H71" s="60"/>
      <c r="I71" s="64">
        <f>+SUM(C71:H71)</f>
        <v>40.4</v>
      </c>
    </row>
    <row r="72" spans="2:9" ht="15.75" thickBot="1">
      <c r="B72" s="60"/>
      <c r="C72" s="60"/>
      <c r="D72" s="60"/>
      <c r="E72" s="60"/>
      <c r="F72" s="60"/>
      <c r="G72" s="60"/>
      <c r="H72" s="64">
        <v>132</v>
      </c>
      <c r="I72" s="64">
        <v>132</v>
      </c>
    </row>
    <row r="73" spans="2:9" ht="16.5" thickBot="1">
      <c r="B73" s="60"/>
      <c r="C73" s="60"/>
      <c r="D73" s="60"/>
      <c r="E73" s="60"/>
      <c r="F73" s="60"/>
      <c r="G73" s="60"/>
      <c r="H73" s="69" t="s">
        <v>74</v>
      </c>
      <c r="I73" s="73">
        <f>+SUM(I69:I72)+I64</f>
        <v>1347.8</v>
      </c>
    </row>
    <row r="74" spans="2:9" ht="15">
      <c r="B74" s="60"/>
      <c r="C74" s="60"/>
      <c r="D74" s="60"/>
      <c r="E74" s="60"/>
      <c r="F74" s="60"/>
      <c r="G74" s="60"/>
      <c r="H74" s="60"/>
      <c r="I74" s="60"/>
    </row>
    <row r="77" ht="18">
      <c r="A77" s="74" t="s">
        <v>87</v>
      </c>
    </row>
    <row r="79" ht="15.75">
      <c r="A79" s="75" t="s">
        <v>85</v>
      </c>
    </row>
    <row r="81" spans="5:9" ht="15.75">
      <c r="E81" s="60" t="s">
        <v>86</v>
      </c>
      <c r="I81" s="76">
        <v>900</v>
      </c>
    </row>
    <row r="83" ht="15.75">
      <c r="A83" s="68" t="s">
        <v>79</v>
      </c>
    </row>
    <row r="85" spans="1:9" ht="15.75">
      <c r="A85" s="62" t="s">
        <v>63</v>
      </c>
      <c r="B85" s="62" t="s">
        <v>69</v>
      </c>
      <c r="C85" s="62" t="s">
        <v>0</v>
      </c>
      <c r="D85" s="62" t="s">
        <v>77</v>
      </c>
      <c r="E85" s="62" t="s">
        <v>64</v>
      </c>
      <c r="F85" s="62" t="s">
        <v>65</v>
      </c>
      <c r="G85" s="62" t="s">
        <v>66</v>
      </c>
      <c r="H85" s="62" t="s">
        <v>67</v>
      </c>
      <c r="I85" s="68" t="s">
        <v>72</v>
      </c>
    </row>
    <row r="86" spans="1:9" ht="15">
      <c r="A86" s="60" t="s">
        <v>70</v>
      </c>
      <c r="B86" s="60" t="s">
        <v>1</v>
      </c>
      <c r="C86" s="64">
        <v>122.4</v>
      </c>
      <c r="D86" s="64">
        <v>20</v>
      </c>
      <c r="E86" s="64">
        <v>20</v>
      </c>
      <c r="F86" s="64">
        <v>25</v>
      </c>
      <c r="G86" s="60"/>
      <c r="H86" s="60"/>
      <c r="I86" s="64">
        <f>+SUM(C86:H86)</f>
        <v>187.4</v>
      </c>
    </row>
    <row r="87" spans="1:9" ht="15">
      <c r="A87" s="60" t="s">
        <v>19</v>
      </c>
      <c r="B87" s="60" t="s">
        <v>27</v>
      </c>
      <c r="C87" s="64">
        <v>68</v>
      </c>
      <c r="D87" s="64">
        <v>20</v>
      </c>
      <c r="E87" s="60"/>
      <c r="F87" s="60"/>
      <c r="G87" s="60"/>
      <c r="H87" s="60"/>
      <c r="I87" s="64">
        <f>+SUM(C87:H87)</f>
        <v>88</v>
      </c>
    </row>
    <row r="88" spans="1:9" ht="15">
      <c r="A88" s="60" t="s">
        <v>25</v>
      </c>
      <c r="B88" s="60" t="s">
        <v>27</v>
      </c>
      <c r="C88" s="64">
        <v>20.4</v>
      </c>
      <c r="D88" s="64">
        <v>20</v>
      </c>
      <c r="E88" s="60"/>
      <c r="F88" s="60"/>
      <c r="G88" s="60"/>
      <c r="H88" s="60"/>
      <c r="I88" s="64">
        <f>+SUM(C88:H88)</f>
        <v>40.4</v>
      </c>
    </row>
    <row r="89" spans="2:9" ht="15.75" thickBot="1">
      <c r="B89" s="60"/>
      <c r="C89" s="60"/>
      <c r="D89" s="60"/>
      <c r="E89" s="60"/>
      <c r="F89" s="60"/>
      <c r="G89" s="60"/>
      <c r="H89" s="64">
        <v>132</v>
      </c>
      <c r="I89" s="64">
        <v>132</v>
      </c>
    </row>
    <row r="90" spans="2:9" ht="16.5" thickBot="1">
      <c r="B90" s="60"/>
      <c r="C90" s="60"/>
      <c r="D90" s="60"/>
      <c r="E90" s="60"/>
      <c r="F90" s="60"/>
      <c r="G90" s="60"/>
      <c r="H90" s="69" t="s">
        <v>74</v>
      </c>
      <c r="I90" s="73">
        <f>+SUM(I86:I89)+I81</f>
        <v>1347.8</v>
      </c>
    </row>
    <row r="91" spans="2:9" ht="15">
      <c r="B91" s="60"/>
      <c r="C91" s="60"/>
      <c r="D91" s="60"/>
      <c r="E91" s="60"/>
      <c r="F91" s="60"/>
      <c r="G91" s="60"/>
      <c r="H91" s="60"/>
      <c r="I91" s="60"/>
    </row>
    <row r="92" ht="18">
      <c r="A92" s="74" t="s">
        <v>88</v>
      </c>
    </row>
    <row r="94" ht="15.75">
      <c r="A94" s="75" t="s">
        <v>85</v>
      </c>
    </row>
    <row r="96" spans="5:9" ht="15.75">
      <c r="E96" s="60" t="s">
        <v>86</v>
      </c>
      <c r="I96" s="76">
        <v>900</v>
      </c>
    </row>
    <row r="98" ht="15.75">
      <c r="A98" s="68" t="s">
        <v>79</v>
      </c>
    </row>
    <row r="100" spans="1:9" ht="15.75">
      <c r="A100" s="62" t="s">
        <v>63</v>
      </c>
      <c r="B100" s="62" t="s">
        <v>69</v>
      </c>
      <c r="C100" s="62" t="s">
        <v>0</v>
      </c>
      <c r="D100" s="62" t="s">
        <v>77</v>
      </c>
      <c r="E100" s="62" t="s">
        <v>64</v>
      </c>
      <c r="F100" s="62" t="s">
        <v>65</v>
      </c>
      <c r="G100" s="62" t="s">
        <v>66</v>
      </c>
      <c r="H100" s="62" t="s">
        <v>67</v>
      </c>
      <c r="I100" s="68" t="s">
        <v>72</v>
      </c>
    </row>
    <row r="101" spans="1:9" ht="15">
      <c r="A101" s="60" t="s">
        <v>70</v>
      </c>
      <c r="B101" s="60" t="s">
        <v>1</v>
      </c>
      <c r="C101" s="64">
        <v>122.4</v>
      </c>
      <c r="D101" s="64">
        <v>20</v>
      </c>
      <c r="E101" s="64">
        <v>20</v>
      </c>
      <c r="F101" s="64">
        <v>25</v>
      </c>
      <c r="G101" s="60"/>
      <c r="H101" s="60"/>
      <c r="I101" s="64">
        <f>+SUM(C101:H101)</f>
        <v>187.4</v>
      </c>
    </row>
    <row r="102" spans="1:9" ht="15">
      <c r="A102" s="60" t="s">
        <v>19</v>
      </c>
      <c r="B102" s="60" t="s">
        <v>27</v>
      </c>
      <c r="C102" s="64">
        <v>68</v>
      </c>
      <c r="D102" s="64">
        <v>20</v>
      </c>
      <c r="E102" s="60"/>
      <c r="F102" s="60"/>
      <c r="G102" s="60"/>
      <c r="H102" s="60"/>
      <c r="I102" s="64">
        <f>+SUM(C102:H102)</f>
        <v>88</v>
      </c>
    </row>
    <row r="103" spans="1:9" ht="15">
      <c r="A103" s="60" t="s">
        <v>25</v>
      </c>
      <c r="B103" s="60" t="s">
        <v>27</v>
      </c>
      <c r="C103" s="64">
        <v>20.4</v>
      </c>
      <c r="D103" s="64">
        <v>20</v>
      </c>
      <c r="E103" s="60"/>
      <c r="F103" s="60"/>
      <c r="G103" s="60"/>
      <c r="H103" s="60"/>
      <c r="I103" s="64">
        <f>+SUM(C103:H103)</f>
        <v>40.4</v>
      </c>
    </row>
    <row r="104" spans="2:9" ht="15.75" thickBot="1">
      <c r="B104" s="60"/>
      <c r="C104" s="60"/>
      <c r="D104" s="60"/>
      <c r="E104" s="60"/>
      <c r="F104" s="60"/>
      <c r="G104" s="60"/>
      <c r="H104" s="64">
        <v>132</v>
      </c>
      <c r="I104" s="64">
        <v>132</v>
      </c>
    </row>
    <row r="105" spans="2:9" ht="16.5" thickBot="1">
      <c r="B105" s="60"/>
      <c r="C105" s="60"/>
      <c r="D105" s="60"/>
      <c r="E105" s="60"/>
      <c r="F105" s="60"/>
      <c r="G105" s="60"/>
      <c r="H105" s="69" t="s">
        <v>74</v>
      </c>
      <c r="I105" s="73">
        <f>+SUM(I101:I104)+I96</f>
        <v>1347.8</v>
      </c>
    </row>
    <row r="108" ht="18">
      <c r="A108" s="74" t="s">
        <v>89</v>
      </c>
    </row>
    <row r="110" ht="15.75">
      <c r="A110" s="75" t="s">
        <v>85</v>
      </c>
    </row>
    <row r="112" spans="5:9" ht="15.75">
      <c r="E112" s="60" t="s">
        <v>86</v>
      </c>
      <c r="I112" s="76">
        <v>900</v>
      </c>
    </row>
    <row r="114" ht="15.75">
      <c r="A114" s="68" t="s">
        <v>79</v>
      </c>
    </row>
    <row r="116" spans="1:9" ht="15.75">
      <c r="A116" s="62" t="s">
        <v>63</v>
      </c>
      <c r="B116" s="62" t="s">
        <v>69</v>
      </c>
      <c r="C116" s="62" t="s">
        <v>0</v>
      </c>
      <c r="D116" s="62" t="s">
        <v>77</v>
      </c>
      <c r="E116" s="62" t="s">
        <v>64</v>
      </c>
      <c r="F116" s="62" t="s">
        <v>65</v>
      </c>
      <c r="G116" s="62" t="s">
        <v>66</v>
      </c>
      <c r="H116" s="62" t="s">
        <v>67</v>
      </c>
      <c r="I116" s="68" t="s">
        <v>72</v>
      </c>
    </row>
    <row r="117" spans="1:9" ht="15">
      <c r="A117" s="60" t="s">
        <v>70</v>
      </c>
      <c r="B117" s="60" t="s">
        <v>1</v>
      </c>
      <c r="C117" s="64">
        <v>122.4</v>
      </c>
      <c r="D117" s="64">
        <v>20</v>
      </c>
      <c r="E117" s="64">
        <v>20</v>
      </c>
      <c r="F117" s="64">
        <v>25</v>
      </c>
      <c r="G117" s="60"/>
      <c r="H117" s="60"/>
      <c r="I117" s="64">
        <f>+SUM(C117:H117)</f>
        <v>187.4</v>
      </c>
    </row>
    <row r="118" spans="1:9" ht="15">
      <c r="A118" s="60" t="s">
        <v>19</v>
      </c>
      <c r="B118" s="60" t="s">
        <v>27</v>
      </c>
      <c r="C118" s="64">
        <v>68</v>
      </c>
      <c r="D118" s="64">
        <v>20</v>
      </c>
      <c r="E118" s="60"/>
      <c r="F118" s="60"/>
      <c r="G118" s="60"/>
      <c r="H118" s="60"/>
      <c r="I118" s="64">
        <f>+SUM(C118:H118)</f>
        <v>88</v>
      </c>
    </row>
    <row r="119" spans="1:9" ht="15">
      <c r="A119" s="60" t="s">
        <v>25</v>
      </c>
      <c r="B119" s="60" t="s">
        <v>27</v>
      </c>
      <c r="C119" s="64">
        <v>20.4</v>
      </c>
      <c r="D119" s="64">
        <v>20</v>
      </c>
      <c r="E119" s="60"/>
      <c r="F119" s="60"/>
      <c r="G119" s="60"/>
      <c r="H119" s="60"/>
      <c r="I119" s="64">
        <f>+SUM(C119:H119)</f>
        <v>40.4</v>
      </c>
    </row>
    <row r="120" spans="2:9" ht="15.75" thickBot="1">
      <c r="B120" s="60"/>
      <c r="C120" s="60"/>
      <c r="D120" s="60"/>
      <c r="E120" s="60"/>
      <c r="F120" s="60"/>
      <c r="G120" s="60"/>
      <c r="H120" s="64">
        <v>132</v>
      </c>
      <c r="I120" s="64">
        <v>132</v>
      </c>
    </row>
    <row r="121" spans="2:9" ht="16.5" thickBot="1">
      <c r="B121" s="60"/>
      <c r="C121" s="60"/>
      <c r="D121" s="60"/>
      <c r="E121" s="60"/>
      <c r="F121" s="60"/>
      <c r="G121" s="60"/>
      <c r="H121" s="69" t="s">
        <v>74</v>
      </c>
      <c r="I121" s="73">
        <f>+SUM(I117:I120)+I112</f>
        <v>1347.8</v>
      </c>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Aleš Drinovec</dc:creator>
  <cp:keywords/>
  <dc:description/>
  <cp:lastModifiedBy>VTSUc</cp:lastModifiedBy>
  <cp:lastPrinted>2018-06-01T16:43:28Z</cp:lastPrinted>
  <dcterms:created xsi:type="dcterms:W3CDTF">2001-07-28T12:56:21Z</dcterms:created>
  <dcterms:modified xsi:type="dcterms:W3CDTF">2018-08-21T11:42:50Z</dcterms:modified>
  <cp:category/>
  <cp:version/>
  <cp:contentType/>
  <cp:contentStatus/>
</cp:coreProperties>
</file>